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сев 2016" sheetId="1" r:id="rId1"/>
  </sheets>
  <definedNames>
    <definedName name="_xlnm.Print_Area" localSheetId="0">'сев 2016'!$A$1:$AE$28</definedName>
  </definedNames>
  <calcPr calcId="152511"/>
</workbook>
</file>

<file path=xl/calcChain.xml><?xml version="1.0" encoding="utf-8"?>
<calcChain xmlns="http://schemas.openxmlformats.org/spreadsheetml/2006/main">
  <c r="F27" i="1" l="1"/>
  <c r="J27" i="1"/>
  <c r="J24" i="1"/>
  <c r="F22" i="1" l="1"/>
  <c r="F11" i="1"/>
  <c r="F8" i="1"/>
  <c r="F16" i="1"/>
  <c r="F23" i="1"/>
  <c r="F21" i="1"/>
  <c r="V26" i="1" l="1"/>
  <c r="F7" i="1" l="1"/>
  <c r="F9" i="1"/>
  <c r="F12" i="1"/>
  <c r="F14" i="1"/>
  <c r="F15" i="1"/>
  <c r="F17" i="1"/>
  <c r="F19" i="1"/>
  <c r="F24" i="1"/>
  <c r="W27" i="1"/>
  <c r="G27" i="1" s="1"/>
  <c r="F26" i="1" l="1"/>
  <c r="E20" i="1"/>
  <c r="W19" i="1" l="1"/>
  <c r="X19" i="1" s="1"/>
  <c r="W20" i="1"/>
  <c r="X20" i="1" s="1"/>
  <c r="J19" i="1"/>
  <c r="K19" i="1" s="1"/>
  <c r="J20" i="1"/>
  <c r="K20" i="1" s="1"/>
  <c r="E19" i="1"/>
  <c r="G19" i="1" l="1"/>
  <c r="H19" i="1" s="1"/>
  <c r="G20" i="1"/>
  <c r="H20" i="1" s="1"/>
  <c r="C26" i="1"/>
  <c r="C28" i="1" s="1"/>
  <c r="D26" i="1"/>
  <c r="D28" i="1" s="1"/>
  <c r="B26" i="1"/>
  <c r="B28" i="1" s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W9" i="1"/>
  <c r="G9" i="1" s="1"/>
  <c r="W6" i="1"/>
  <c r="W7" i="1"/>
  <c r="W8" i="1"/>
  <c r="W10" i="1"/>
  <c r="G10" i="1" s="1"/>
  <c r="W11" i="1"/>
  <c r="W12" i="1"/>
  <c r="W14" i="1"/>
  <c r="W16" i="1"/>
  <c r="W17" i="1"/>
  <c r="W18" i="1"/>
  <c r="W21" i="1"/>
  <c r="W22" i="1"/>
  <c r="W23" i="1"/>
  <c r="W24" i="1"/>
  <c r="G24" i="1" s="1"/>
  <c r="W25" i="1"/>
  <c r="J7" i="1"/>
  <c r="G7" i="1" s="1"/>
  <c r="J8" i="1"/>
  <c r="J9" i="1"/>
  <c r="J10" i="1"/>
  <c r="J11" i="1"/>
  <c r="J12" i="1"/>
  <c r="G12" i="1" s="1"/>
  <c r="J13" i="1"/>
  <c r="J14" i="1"/>
  <c r="G14" i="1" s="1"/>
  <c r="J15" i="1"/>
  <c r="G15" i="1" s="1"/>
  <c r="J16" i="1"/>
  <c r="J17" i="1"/>
  <c r="J18" i="1"/>
  <c r="G18" i="1" s="1"/>
  <c r="J21" i="1"/>
  <c r="J22" i="1"/>
  <c r="J23" i="1"/>
  <c r="H24" i="1"/>
  <c r="J25" i="1"/>
  <c r="G13" i="1"/>
  <c r="G23" i="1"/>
  <c r="G25" i="1" l="1"/>
  <c r="G22" i="1"/>
  <c r="G16" i="1"/>
  <c r="G21" i="1"/>
  <c r="G11" i="1"/>
  <c r="G17" i="1"/>
  <c r="G8" i="1"/>
  <c r="W26" i="1"/>
  <c r="X11" i="1"/>
  <c r="K11" i="1"/>
  <c r="H11" i="1"/>
  <c r="W30" i="1" l="1"/>
  <c r="AB26" i="1"/>
  <c r="AB28" i="1" s="1"/>
  <c r="AA26" i="1"/>
  <c r="AA28" i="1"/>
  <c r="E27" i="1" l="1"/>
  <c r="E6" i="1"/>
  <c r="J6" i="1"/>
  <c r="G6" i="1" l="1"/>
  <c r="G26" i="1" s="1"/>
  <c r="G28" i="1" s="1"/>
  <c r="J26" i="1"/>
  <c r="X23" i="1"/>
  <c r="K23" i="1" l="1"/>
  <c r="H23" i="1"/>
  <c r="AD26" i="1"/>
  <c r="AD28" i="1" s="1"/>
  <c r="AE26" i="1"/>
  <c r="AE28" i="1" s="1"/>
  <c r="F28" i="1"/>
  <c r="X7" i="1"/>
  <c r="X8" i="1"/>
  <c r="X9" i="1"/>
  <c r="X10" i="1"/>
  <c r="X12" i="1"/>
  <c r="X13" i="1"/>
  <c r="X14" i="1"/>
  <c r="X15" i="1"/>
  <c r="X16" i="1"/>
  <c r="X17" i="1"/>
  <c r="X18" i="1"/>
  <c r="X21" i="1"/>
  <c r="X22" i="1"/>
  <c r="X24" i="1"/>
  <c r="X25" i="1"/>
  <c r="X27" i="1"/>
  <c r="X6" i="1"/>
  <c r="K6" i="1"/>
  <c r="Z26" i="1"/>
  <c r="Z28" i="1" s="1"/>
  <c r="AC26" i="1"/>
  <c r="AC28" i="1" s="1"/>
  <c r="Y26" i="1"/>
  <c r="Y28" i="1" s="1"/>
  <c r="V28" i="1"/>
  <c r="K27" i="1"/>
  <c r="M26" i="1"/>
  <c r="M28" i="1" s="1"/>
  <c r="N26" i="1"/>
  <c r="N28" i="1" s="1"/>
  <c r="O26" i="1"/>
  <c r="O28" i="1" s="1"/>
  <c r="P26" i="1"/>
  <c r="P28" i="1" s="1"/>
  <c r="Q26" i="1"/>
  <c r="Q28" i="1" s="1"/>
  <c r="R26" i="1"/>
  <c r="R28" i="1" s="1"/>
  <c r="S26" i="1"/>
  <c r="S28" i="1" s="1"/>
  <c r="T26" i="1"/>
  <c r="T28" i="1" s="1"/>
  <c r="U26" i="1"/>
  <c r="U28" i="1" s="1"/>
  <c r="L26" i="1"/>
  <c r="L28" i="1" s="1"/>
  <c r="K8" i="1"/>
  <c r="K9" i="1"/>
  <c r="K10" i="1"/>
  <c r="K12" i="1"/>
  <c r="K13" i="1"/>
  <c r="K14" i="1"/>
  <c r="K15" i="1"/>
  <c r="K16" i="1"/>
  <c r="K17" i="1"/>
  <c r="K18" i="1"/>
  <c r="K21" i="1"/>
  <c r="K24" i="1"/>
  <c r="K25" i="1"/>
  <c r="I26" i="1"/>
  <c r="I28" i="1" s="1"/>
  <c r="H6" i="1" l="1"/>
  <c r="K22" i="1"/>
  <c r="E28" i="1"/>
  <c r="E26" i="1"/>
  <c r="H25" i="1"/>
  <c r="H22" i="1"/>
  <c r="H21" i="1"/>
  <c r="H18" i="1"/>
  <c r="H17" i="1"/>
  <c r="H16" i="1"/>
  <c r="H15" i="1"/>
  <c r="H14" i="1"/>
  <c r="H13" i="1"/>
  <c r="H12" i="1"/>
  <c r="H10" i="1"/>
  <c r="H9" i="1"/>
  <c r="H8" i="1"/>
  <c r="H7" i="1"/>
  <c r="X26" i="1"/>
  <c r="W28" i="1"/>
  <c r="X28" i="1" s="1"/>
  <c r="K7" i="1"/>
  <c r="J28" i="1"/>
  <c r="K28" i="1" s="1"/>
  <c r="H27" i="1" l="1"/>
  <c r="K26" i="1"/>
  <c r="H28" i="1"/>
  <c r="H26" i="1"/>
</calcChain>
</file>

<file path=xl/sharedStrings.xml><?xml version="1.0" encoding="utf-8"?>
<sst xmlns="http://schemas.openxmlformats.org/spreadsheetml/2006/main" count="57" uniqueCount="48">
  <si>
    <t>Наименование хозяйств</t>
  </si>
  <si>
    <t>%</t>
  </si>
  <si>
    <t>ООО "Освобождение"</t>
  </si>
  <si>
    <t>ООО "Любицкое"</t>
  </si>
  <si>
    <t>Итого по коллективным</t>
  </si>
  <si>
    <t>КФХ,насел,подсоб. х-ва</t>
  </si>
  <si>
    <t>Всего по району</t>
  </si>
  <si>
    <t>ООО "Агропродукт"</t>
  </si>
  <si>
    <t>ООО "Преображенское"</t>
  </si>
  <si>
    <t>ООО "Вектор"</t>
  </si>
  <si>
    <t>ООО "Заречное"</t>
  </si>
  <si>
    <t>Посеяно технических культур</t>
  </si>
  <si>
    <t>ООО "Золотой колос Поволжья"</t>
  </si>
  <si>
    <t>ООО "Агрофирма "Рубеж"</t>
  </si>
  <si>
    <t>Посеяно однолетних трав</t>
  </si>
  <si>
    <t>Боронование зяби</t>
  </si>
  <si>
    <t>Прибавка за день</t>
  </si>
  <si>
    <t>Посеяно яровых зерновых и зернобобовых культур</t>
  </si>
  <si>
    <t>План</t>
  </si>
  <si>
    <t>Факт</t>
  </si>
  <si>
    <t>Яровая пшеница</t>
  </si>
  <si>
    <t>Ячмень</t>
  </si>
  <si>
    <t>Овес</t>
  </si>
  <si>
    <t>Нут</t>
  </si>
  <si>
    <t>Чечевица</t>
  </si>
  <si>
    <t>Просо</t>
  </si>
  <si>
    <t>Сорго</t>
  </si>
  <si>
    <t>Кукуруза на зерно</t>
  </si>
  <si>
    <t>Гречиха</t>
  </si>
  <si>
    <t>Подсолнечник</t>
  </si>
  <si>
    <t>Горчица</t>
  </si>
  <si>
    <t>Софлор</t>
  </si>
  <si>
    <t>Посеяно яровых культур всего</t>
  </si>
  <si>
    <t>Посеяно кукурузы на силос</t>
  </si>
  <si>
    <t>ООО "ТД и К"</t>
  </si>
  <si>
    <t>лен</t>
  </si>
  <si>
    <t>кориандр</t>
  </si>
  <si>
    <t>ООО "Адженда"</t>
  </si>
  <si>
    <t>2015г</t>
  </si>
  <si>
    <t>ООО "Агрофирма " Простор"</t>
  </si>
  <si>
    <t>ООО "Агрофорвард"</t>
  </si>
  <si>
    <t>ООО "Краснореченское"</t>
  </si>
  <si>
    <t>СА "Камеликская"</t>
  </si>
  <si>
    <t>СПК "Боброво - Гайский"</t>
  </si>
  <si>
    <t>СХА "Калинино"</t>
  </si>
  <si>
    <t>СХА "Урожай"</t>
  </si>
  <si>
    <t>СХА «Колос»</t>
  </si>
  <si>
    <t xml:space="preserve">ФГУП  "Солянское"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</si>
</sst>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[Red]\-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EBB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43A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8F43A"/>
        <bgColor indexed="27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165" fontId="5" fillId="2" borderId="3" xfId="1" quotePrefix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3" xfId="0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5" fontId="4" fillId="5" borderId="3" xfId="1" quotePrefix="1" applyNumberFormat="1" applyFont="1" applyFill="1" applyBorder="1" applyAlignment="1">
      <alignment horizontal="center" vertical="center" wrapText="1"/>
    </xf>
    <xf numFmtId="165" fontId="4" fillId="5" borderId="3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5" fillId="9" borderId="4" xfId="1" quotePrefix="1" applyFont="1" applyFill="1" applyBorder="1" applyAlignment="1">
      <alignment horizontal="left" vertical="center"/>
    </xf>
    <xf numFmtId="165" fontId="4" fillId="9" borderId="3" xfId="1" applyNumberFormat="1" applyFont="1" applyFill="1" applyBorder="1" applyAlignment="1">
      <alignment horizontal="center" vertical="center" wrapText="1"/>
    </xf>
    <xf numFmtId="165" fontId="4" fillId="9" borderId="4" xfId="1" applyNumberFormat="1" applyFont="1" applyFill="1" applyBorder="1" applyAlignment="1">
      <alignment horizontal="center" vertical="center" wrapText="1"/>
    </xf>
    <xf numFmtId="165" fontId="6" fillId="9" borderId="4" xfId="0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 vertical="center"/>
    </xf>
    <xf numFmtId="1" fontId="6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65" fontId="5" fillId="9" borderId="3" xfId="1" quotePrefix="1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/>
    </xf>
    <xf numFmtId="165" fontId="4" fillId="7" borderId="4" xfId="1" quotePrefix="1" applyNumberFormat="1" applyFont="1" applyFill="1" applyBorder="1" applyAlignment="1">
      <alignment horizontal="center" vertical="center" wrapText="1"/>
    </xf>
    <xf numFmtId="165" fontId="6" fillId="7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65" fontId="4" fillId="7" borderId="13" xfId="1" quotePrefix="1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5" fillId="4" borderId="4" xfId="1" quotePrefix="1" applyNumberFormat="1" applyFont="1" applyFill="1" applyBorder="1" applyAlignment="1">
      <alignment horizontal="center" vertical="center" wrapText="1"/>
    </xf>
    <xf numFmtId="1" fontId="5" fillId="7" borderId="4" xfId="1" quotePrefix="1" applyNumberFormat="1" applyFont="1" applyFill="1" applyBorder="1" applyAlignment="1">
      <alignment horizontal="center" vertical="center" wrapText="1"/>
    </xf>
    <xf numFmtId="1" fontId="5" fillId="9" borderId="4" xfId="1" quotePrefix="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vertical="top" wrapText="1"/>
    </xf>
    <xf numFmtId="0" fontId="4" fillId="11" borderId="4" xfId="1" applyFont="1" applyFill="1" applyBorder="1" applyAlignment="1">
      <alignment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3" fillId="11" borderId="4" xfId="0" applyNumberFormat="1" applyFont="1" applyFill="1" applyBorder="1" applyAlignment="1">
      <alignment horizontal="center" vertical="center"/>
    </xf>
    <xf numFmtId="165" fontId="3" fillId="11" borderId="0" xfId="0" applyNumberFormat="1" applyFont="1" applyFill="1" applyAlignment="1">
      <alignment horizontal="center" vertical="center"/>
    </xf>
    <xf numFmtId="1" fontId="6" fillId="11" borderId="4" xfId="0" applyNumberFormat="1" applyFont="1" applyFill="1" applyBorder="1" applyAlignment="1">
      <alignment horizontal="center" vertical="center"/>
    </xf>
    <xf numFmtId="1" fontId="5" fillId="11" borderId="4" xfId="1" quotePrefix="1" applyNumberFormat="1" applyFont="1" applyFill="1" applyBorder="1" applyAlignment="1">
      <alignment horizontal="center" vertical="center" wrapText="1"/>
    </xf>
    <xf numFmtId="165" fontId="4" fillId="11" borderId="13" xfId="1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49" fontId="9" fillId="11" borderId="4" xfId="1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49" fontId="2" fillId="11" borderId="3" xfId="1" applyNumberFormat="1" applyFont="1" applyFill="1" applyBorder="1" applyAlignment="1">
      <alignment horizontal="center" vertical="center" wrapText="1"/>
    </xf>
    <xf numFmtId="49" fontId="9" fillId="11" borderId="3" xfId="1" applyNumberFormat="1" applyFont="1" applyFill="1" applyBorder="1" applyAlignment="1">
      <alignment horizontal="center" vertical="center" wrapText="1"/>
    </xf>
    <xf numFmtId="49" fontId="9" fillId="11" borderId="9" xfId="1" applyNumberFormat="1" applyFont="1" applyFill="1" applyBorder="1" applyAlignment="1">
      <alignment horizontal="center" vertical="center" wrapText="1"/>
    </xf>
    <xf numFmtId="0" fontId="0" fillId="11" borderId="4" xfId="0" applyFill="1" applyBorder="1"/>
    <xf numFmtId="165" fontId="3" fillId="7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49" fontId="10" fillId="8" borderId="1" xfId="1" applyNumberFormat="1" applyFont="1" applyFill="1" applyBorder="1" applyAlignment="1">
      <alignment horizontal="center" vertical="center" wrapText="1"/>
    </xf>
    <xf numFmtId="49" fontId="10" fillId="8" borderId="2" xfId="1" applyNumberFormat="1" applyFont="1" applyFill="1" applyBorder="1" applyAlignment="1">
      <alignment horizontal="center" vertical="center" wrapText="1"/>
    </xf>
    <xf numFmtId="49" fontId="10" fillId="8" borderId="3" xfId="1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FF6699"/>
      <color rgb="FFF8F43A"/>
      <color rgb="FFF3EBBD"/>
      <color rgb="FFFF0066"/>
      <color rgb="FFFFCC66"/>
      <color rgb="FFFBFBB5"/>
      <color rgb="FFC7C7C1"/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view="pageBreakPreview" zoomScale="80" zoomScaleNormal="80" zoomScaleSheetLayoutView="80" zoomScalePageLayoutView="80" workbookViewId="0">
      <pane xSplit="10" ySplit="10" topLeftCell="K20" activePane="bottomRight" state="frozen"/>
      <selection pane="topRight" activeCell="K1" sqref="K1"/>
      <selection pane="bottomLeft" activeCell="A11" sqref="A11"/>
      <selection pane="bottomRight" activeCell="AB23" sqref="AB23"/>
    </sheetView>
  </sheetViews>
  <sheetFormatPr defaultRowHeight="15" x14ac:dyDescent="0.25"/>
  <cols>
    <col min="1" max="1" width="43" customWidth="1"/>
    <col min="2" max="2" width="13.42578125" hidden="1" customWidth="1"/>
    <col min="3" max="3" width="14.85546875" hidden="1" customWidth="1"/>
    <col min="4" max="4" width="14.85546875" style="6" hidden="1" customWidth="1"/>
    <col min="5" max="5" width="13.28515625" hidden="1" customWidth="1"/>
    <col min="6" max="6" width="13.140625" style="7" customWidth="1"/>
    <col min="7" max="7" width="14.42578125" style="7" customWidth="1"/>
    <col min="8" max="8" width="13.5703125" style="7" customWidth="1"/>
    <col min="9" max="9" width="12.28515625" customWidth="1"/>
    <col min="10" max="11" width="12.5703125" customWidth="1"/>
    <col min="12" max="12" width="11.42578125" customWidth="1"/>
    <col min="13" max="13" width="11.140625" customWidth="1"/>
    <col min="14" max="14" width="10.140625" hidden="1" customWidth="1"/>
    <col min="15" max="15" width="10.42578125" customWidth="1"/>
    <col min="16" max="16" width="10.85546875" bestFit="1" customWidth="1"/>
    <col min="17" max="17" width="10.7109375" customWidth="1"/>
    <col min="18" max="18" width="10.42578125" customWidth="1"/>
    <col min="19" max="19" width="11.28515625" customWidth="1"/>
    <col min="20" max="21" width="10.140625" customWidth="1"/>
    <col min="22" max="22" width="13.5703125" customWidth="1"/>
    <col min="23" max="23" width="13.7109375" customWidth="1"/>
    <col min="24" max="24" width="13.140625" bestFit="1" customWidth="1"/>
    <col min="25" max="25" width="15" customWidth="1"/>
    <col min="26" max="26" width="14.42578125" customWidth="1"/>
    <col min="27" max="27" width="11.140625" style="7" customWidth="1"/>
    <col min="28" max="28" width="12" style="7" customWidth="1"/>
    <col min="29" max="29" width="14.42578125" customWidth="1"/>
  </cols>
  <sheetData>
    <row r="1" spans="1:31" ht="66.75" customHeight="1" x14ac:dyDescent="0.25">
      <c r="A1" s="61" t="s">
        <v>0</v>
      </c>
      <c r="B1" s="64" t="s">
        <v>15</v>
      </c>
      <c r="C1" s="65"/>
      <c r="D1" s="65"/>
      <c r="E1" s="66"/>
      <c r="F1" s="64" t="s">
        <v>32</v>
      </c>
      <c r="G1" s="65"/>
      <c r="H1" s="66"/>
      <c r="I1" s="64" t="s">
        <v>17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84" t="s">
        <v>11</v>
      </c>
      <c r="W1" s="85"/>
      <c r="X1" s="85"/>
      <c r="Y1" s="85"/>
      <c r="Z1" s="85"/>
      <c r="AA1" s="85"/>
      <c r="AB1" s="85"/>
      <c r="AC1" s="85"/>
      <c r="AD1" s="79" t="s">
        <v>14</v>
      </c>
      <c r="AE1" s="79" t="s">
        <v>33</v>
      </c>
    </row>
    <row r="2" spans="1:31" ht="15" customHeight="1" x14ac:dyDescent="0.25">
      <c r="A2" s="62"/>
      <c r="B2" s="67"/>
      <c r="C2" s="68"/>
      <c r="D2" s="68"/>
      <c r="E2" s="69"/>
      <c r="F2" s="67"/>
      <c r="G2" s="68"/>
      <c r="H2" s="69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86"/>
      <c r="W2" s="87"/>
      <c r="X2" s="87"/>
      <c r="Y2" s="87"/>
      <c r="Z2" s="87"/>
      <c r="AA2" s="87"/>
      <c r="AB2" s="87"/>
      <c r="AC2" s="87"/>
      <c r="AD2" s="80"/>
      <c r="AE2" s="80"/>
    </row>
    <row r="3" spans="1:31" ht="45" customHeight="1" x14ac:dyDescent="0.25">
      <c r="A3" s="62"/>
      <c r="B3" s="70"/>
      <c r="C3" s="71"/>
      <c r="D3" s="71"/>
      <c r="E3" s="72"/>
      <c r="F3" s="70"/>
      <c r="G3" s="71"/>
      <c r="H3" s="72"/>
      <c r="I3" s="7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88"/>
      <c r="W3" s="89"/>
      <c r="X3" s="89"/>
      <c r="Y3" s="89"/>
      <c r="Z3" s="89"/>
      <c r="AA3" s="89"/>
      <c r="AB3" s="89"/>
      <c r="AC3" s="89"/>
      <c r="AD3" s="80"/>
      <c r="AE3" s="80"/>
    </row>
    <row r="4" spans="1:31" ht="46.5" customHeight="1" x14ac:dyDescent="0.25">
      <c r="A4" s="62"/>
      <c r="B4" s="75" t="s">
        <v>18</v>
      </c>
      <c r="C4" s="77" t="s">
        <v>19</v>
      </c>
      <c r="D4" s="32" t="s">
        <v>16</v>
      </c>
      <c r="E4" s="73" t="s">
        <v>1</v>
      </c>
      <c r="F4" s="75" t="s">
        <v>18</v>
      </c>
      <c r="G4" s="77" t="s">
        <v>19</v>
      </c>
      <c r="H4" s="90" t="s">
        <v>1</v>
      </c>
      <c r="I4" s="94" t="s">
        <v>18</v>
      </c>
      <c r="J4" s="96" t="s">
        <v>19</v>
      </c>
      <c r="K4" s="92" t="s">
        <v>1</v>
      </c>
      <c r="L4" s="50" t="s">
        <v>20</v>
      </c>
      <c r="M4" s="53" t="s">
        <v>21</v>
      </c>
      <c r="N4" s="53"/>
      <c r="O4" s="53" t="s">
        <v>22</v>
      </c>
      <c r="P4" s="53" t="s">
        <v>23</v>
      </c>
      <c r="Q4" s="53" t="s">
        <v>24</v>
      </c>
      <c r="R4" s="53" t="s">
        <v>25</v>
      </c>
      <c r="S4" s="53" t="s">
        <v>26</v>
      </c>
      <c r="T4" s="53" t="s">
        <v>27</v>
      </c>
      <c r="U4" s="53" t="s">
        <v>28</v>
      </c>
      <c r="V4" s="75" t="s">
        <v>18</v>
      </c>
      <c r="W4" s="77" t="s">
        <v>19</v>
      </c>
      <c r="X4" s="90" t="s">
        <v>1</v>
      </c>
      <c r="Y4" s="50" t="s">
        <v>29</v>
      </c>
      <c r="Z4" s="51" t="s">
        <v>30</v>
      </c>
      <c r="AA4" s="52" t="s">
        <v>35</v>
      </c>
      <c r="AB4" s="52" t="s">
        <v>36</v>
      </c>
      <c r="AC4" s="52" t="s">
        <v>31</v>
      </c>
      <c r="AD4" s="80"/>
      <c r="AE4" s="82"/>
    </row>
    <row r="5" spans="1:31" ht="17.25" customHeight="1" x14ac:dyDescent="0.25">
      <c r="A5" s="63"/>
      <c r="B5" s="76"/>
      <c r="C5" s="78"/>
      <c r="D5" s="32"/>
      <c r="E5" s="74"/>
      <c r="F5" s="76"/>
      <c r="G5" s="78"/>
      <c r="H5" s="91"/>
      <c r="I5" s="95"/>
      <c r="J5" s="97"/>
      <c r="K5" s="93"/>
      <c r="L5" s="54"/>
      <c r="M5" s="55"/>
      <c r="N5" s="56"/>
      <c r="O5" s="57"/>
      <c r="P5" s="57"/>
      <c r="Q5" s="58"/>
      <c r="R5" s="58"/>
      <c r="S5" s="58"/>
      <c r="T5" s="58"/>
      <c r="U5" s="58"/>
      <c r="V5" s="76"/>
      <c r="W5" s="78"/>
      <c r="X5" s="91"/>
      <c r="Y5" s="51"/>
      <c r="Z5" s="51"/>
      <c r="AA5" s="52"/>
      <c r="AB5" s="52"/>
      <c r="AC5" s="52"/>
      <c r="AD5" s="81"/>
      <c r="AE5" s="83"/>
    </row>
    <row r="6" spans="1:31" ht="44.25" customHeight="1" x14ac:dyDescent="0.25">
      <c r="A6" s="38" t="s">
        <v>7</v>
      </c>
      <c r="B6" s="11">
        <v>8424</v>
      </c>
      <c r="C6" s="9">
        <v>8424</v>
      </c>
      <c r="D6" s="33">
        <v>500</v>
      </c>
      <c r="E6" s="34">
        <f>C6/B6*100</f>
        <v>100</v>
      </c>
      <c r="F6" s="11">
        <v>5940</v>
      </c>
      <c r="G6" s="13">
        <f>J6+W6+AD6+AE6</f>
        <v>5940</v>
      </c>
      <c r="H6" s="60">
        <f>G6/F6*100</f>
        <v>100</v>
      </c>
      <c r="I6" s="10">
        <v>1534</v>
      </c>
      <c r="J6" s="13">
        <f>SUM(L6:U6)</f>
        <v>1534</v>
      </c>
      <c r="K6" s="35">
        <f>J6/I6*100</f>
        <v>100</v>
      </c>
      <c r="L6" s="4"/>
      <c r="M6" s="1">
        <v>44</v>
      </c>
      <c r="N6" s="1"/>
      <c r="O6" s="2">
        <v>315</v>
      </c>
      <c r="P6" s="2"/>
      <c r="Q6" s="2"/>
      <c r="R6" s="2">
        <v>809</v>
      </c>
      <c r="S6" s="2">
        <v>275</v>
      </c>
      <c r="T6" s="2">
        <v>91</v>
      </c>
      <c r="U6" s="2"/>
      <c r="V6" s="10">
        <v>4052</v>
      </c>
      <c r="W6" s="13">
        <f t="shared" ref="W6:W25" si="0">Y6+Z6+AC6+AA6+AB6</f>
        <v>4052</v>
      </c>
      <c r="X6" s="15">
        <f>W6/V6*100</f>
        <v>100</v>
      </c>
      <c r="Y6" s="2">
        <v>3283</v>
      </c>
      <c r="Z6" s="2">
        <v>512</v>
      </c>
      <c r="AA6" s="8"/>
      <c r="AB6" s="8"/>
      <c r="AC6" s="8">
        <v>257</v>
      </c>
      <c r="AD6" s="2">
        <v>263</v>
      </c>
      <c r="AE6" s="8">
        <v>91</v>
      </c>
    </row>
    <row r="7" spans="1:31" ht="47.25" customHeight="1" x14ac:dyDescent="0.25">
      <c r="A7" s="39" t="s">
        <v>39</v>
      </c>
      <c r="B7" s="12">
        <v>3876</v>
      </c>
      <c r="C7" s="9">
        <v>3876</v>
      </c>
      <c r="D7" s="33">
        <v>700</v>
      </c>
      <c r="E7" s="34">
        <f t="shared" ref="E7:E25" si="1">C7/B7*100</f>
        <v>100</v>
      </c>
      <c r="F7" s="11">
        <f t="shared" ref="F7:F24" si="2">I7+V7</f>
        <v>2762</v>
      </c>
      <c r="G7" s="13">
        <f t="shared" ref="G7:G25" si="3">J7+W7+AD7+AE7</f>
        <v>2762</v>
      </c>
      <c r="H7" s="60">
        <f t="shared" ref="H7:H28" si="4">G7/F7*100</f>
        <v>100</v>
      </c>
      <c r="I7" s="10">
        <v>1504</v>
      </c>
      <c r="J7" s="13">
        <f t="shared" ref="J7:J25" si="5">SUM(L7:U7)</f>
        <v>1504</v>
      </c>
      <c r="K7" s="35">
        <f t="shared" ref="K7:K28" si="6">J7/I7*100</f>
        <v>100</v>
      </c>
      <c r="L7" s="4"/>
      <c r="M7" s="1"/>
      <c r="N7" s="1"/>
      <c r="O7" s="2"/>
      <c r="P7" s="2">
        <v>1104</v>
      </c>
      <c r="Q7" s="2">
        <v>400</v>
      </c>
      <c r="R7" s="2"/>
      <c r="S7" s="2"/>
      <c r="T7" s="2"/>
      <c r="U7" s="2"/>
      <c r="V7" s="10">
        <v>1258</v>
      </c>
      <c r="W7" s="13">
        <f t="shared" si="0"/>
        <v>1258</v>
      </c>
      <c r="X7" s="15">
        <f t="shared" ref="X7:X28" si="7">W7/V7*100</f>
        <v>100</v>
      </c>
      <c r="Y7" s="2">
        <v>1258</v>
      </c>
      <c r="Z7" s="2"/>
      <c r="AA7" s="8"/>
      <c r="AB7" s="8"/>
      <c r="AC7" s="8"/>
      <c r="AD7" s="2"/>
      <c r="AE7" s="8"/>
    </row>
    <row r="8" spans="1:31" ht="49.5" customHeight="1" x14ac:dyDescent="0.25">
      <c r="A8" s="39" t="s">
        <v>13</v>
      </c>
      <c r="B8" s="11">
        <v>31770</v>
      </c>
      <c r="C8" s="9">
        <v>31770</v>
      </c>
      <c r="D8" s="33">
        <v>4000</v>
      </c>
      <c r="E8" s="34">
        <f t="shared" si="1"/>
        <v>100</v>
      </c>
      <c r="F8" s="11">
        <f>I8+V8+5000</f>
        <v>55000</v>
      </c>
      <c r="G8" s="13">
        <f t="shared" si="3"/>
        <v>23490</v>
      </c>
      <c r="H8" s="15">
        <f t="shared" si="4"/>
        <v>42.709090909090911</v>
      </c>
      <c r="I8" s="10">
        <v>25000</v>
      </c>
      <c r="J8" s="13">
        <f t="shared" si="5"/>
        <v>11238</v>
      </c>
      <c r="K8" s="35">
        <f t="shared" si="6"/>
        <v>44.951999999999998</v>
      </c>
      <c r="L8" s="4"/>
      <c r="M8" s="1">
        <v>941</v>
      </c>
      <c r="N8" s="1"/>
      <c r="O8" s="2"/>
      <c r="P8" s="2">
        <v>2300</v>
      </c>
      <c r="Q8" s="2">
        <v>54</v>
      </c>
      <c r="R8" s="2"/>
      <c r="S8" s="2">
        <v>7117</v>
      </c>
      <c r="T8" s="2">
        <v>826</v>
      </c>
      <c r="U8" s="2"/>
      <c r="V8" s="10">
        <v>25000</v>
      </c>
      <c r="W8" s="13">
        <f t="shared" si="0"/>
        <v>12000</v>
      </c>
      <c r="X8" s="15">
        <f t="shared" si="7"/>
        <v>48</v>
      </c>
      <c r="Y8" s="2">
        <v>12000</v>
      </c>
      <c r="Z8" s="2"/>
      <c r="AA8" s="8"/>
      <c r="AB8" s="8"/>
      <c r="AC8" s="8"/>
      <c r="AD8" s="2">
        <v>252</v>
      </c>
      <c r="AE8" s="8"/>
    </row>
    <row r="9" spans="1:31" ht="47.25" customHeight="1" x14ac:dyDescent="0.25">
      <c r="A9" s="39" t="s">
        <v>40</v>
      </c>
      <c r="B9" s="11">
        <v>1421</v>
      </c>
      <c r="C9" s="9">
        <v>1421</v>
      </c>
      <c r="D9" s="33">
        <v>200</v>
      </c>
      <c r="E9" s="34">
        <f t="shared" si="1"/>
        <v>100</v>
      </c>
      <c r="F9" s="11">
        <f t="shared" si="2"/>
        <v>2075</v>
      </c>
      <c r="G9" s="13">
        <f t="shared" si="3"/>
        <v>2075</v>
      </c>
      <c r="H9" s="60">
        <f t="shared" si="4"/>
        <v>100</v>
      </c>
      <c r="I9" s="10">
        <v>990</v>
      </c>
      <c r="J9" s="13">
        <f t="shared" si="5"/>
        <v>990</v>
      </c>
      <c r="K9" s="35">
        <f t="shared" si="6"/>
        <v>100</v>
      </c>
      <c r="L9" s="4">
        <v>340</v>
      </c>
      <c r="M9" s="1">
        <v>300</v>
      </c>
      <c r="N9" s="1"/>
      <c r="O9" s="2"/>
      <c r="P9" s="2"/>
      <c r="Q9" s="2"/>
      <c r="R9" s="2"/>
      <c r="S9" s="2">
        <v>350</v>
      </c>
      <c r="T9" s="2"/>
      <c r="U9" s="2"/>
      <c r="V9" s="10">
        <v>1085</v>
      </c>
      <c r="W9" s="13">
        <f t="shared" si="0"/>
        <v>1085</v>
      </c>
      <c r="X9" s="15">
        <f t="shared" si="7"/>
        <v>100</v>
      </c>
      <c r="Y9" s="2">
        <v>1085</v>
      </c>
      <c r="Z9" s="2"/>
      <c r="AA9" s="8"/>
      <c r="AB9" s="8"/>
      <c r="AC9" s="8"/>
      <c r="AD9" s="2"/>
      <c r="AE9" s="8"/>
    </row>
    <row r="10" spans="1:31" ht="48.75" customHeight="1" x14ac:dyDescent="0.25">
      <c r="A10" s="39" t="s">
        <v>37</v>
      </c>
      <c r="B10" s="12">
        <v>960</v>
      </c>
      <c r="C10" s="9">
        <v>960</v>
      </c>
      <c r="D10" s="33">
        <v>100</v>
      </c>
      <c r="E10" s="34">
        <f t="shared" si="1"/>
        <v>100</v>
      </c>
      <c r="F10" s="11">
        <v>800</v>
      </c>
      <c r="G10" s="13">
        <f t="shared" si="3"/>
        <v>800</v>
      </c>
      <c r="H10" s="60">
        <f t="shared" si="4"/>
        <v>100</v>
      </c>
      <c r="I10" s="10">
        <v>200</v>
      </c>
      <c r="J10" s="13">
        <f t="shared" si="5"/>
        <v>200</v>
      </c>
      <c r="K10" s="35">
        <f t="shared" si="6"/>
        <v>100</v>
      </c>
      <c r="L10" s="4"/>
      <c r="M10" s="1"/>
      <c r="N10" s="1"/>
      <c r="O10" s="2"/>
      <c r="P10" s="2"/>
      <c r="Q10" s="2"/>
      <c r="R10" s="2"/>
      <c r="S10" s="2">
        <v>200</v>
      </c>
      <c r="T10" s="2"/>
      <c r="U10" s="2"/>
      <c r="V10" s="10">
        <v>600</v>
      </c>
      <c r="W10" s="13">
        <f t="shared" si="0"/>
        <v>600</v>
      </c>
      <c r="X10" s="15">
        <f t="shared" si="7"/>
        <v>100</v>
      </c>
      <c r="Y10" s="2">
        <v>400</v>
      </c>
      <c r="Z10" s="2"/>
      <c r="AA10" s="8"/>
      <c r="AB10" s="8"/>
      <c r="AC10" s="8">
        <v>200</v>
      </c>
      <c r="AD10" s="2"/>
      <c r="AE10" s="8"/>
    </row>
    <row r="11" spans="1:31" s="7" customFormat="1" ht="47.25" customHeight="1" x14ac:dyDescent="0.25">
      <c r="A11" s="39" t="s">
        <v>9</v>
      </c>
      <c r="B11" s="11">
        <v>4141</v>
      </c>
      <c r="C11" s="9">
        <v>4141</v>
      </c>
      <c r="D11" s="33">
        <v>300</v>
      </c>
      <c r="E11" s="34">
        <f t="shared" si="1"/>
        <v>100</v>
      </c>
      <c r="F11" s="11">
        <f>I11+V11+150</f>
        <v>2498</v>
      </c>
      <c r="G11" s="13">
        <f t="shared" si="3"/>
        <v>2461</v>
      </c>
      <c r="H11" s="15">
        <f t="shared" si="4"/>
        <v>98.518815052041631</v>
      </c>
      <c r="I11" s="10">
        <v>923</v>
      </c>
      <c r="J11" s="13">
        <f t="shared" si="5"/>
        <v>923</v>
      </c>
      <c r="K11" s="35">
        <f t="shared" si="6"/>
        <v>100</v>
      </c>
      <c r="L11" s="4"/>
      <c r="M11" s="1">
        <v>166</v>
      </c>
      <c r="N11" s="1"/>
      <c r="O11" s="2">
        <v>161</v>
      </c>
      <c r="P11" s="2">
        <v>136</v>
      </c>
      <c r="Q11" s="2"/>
      <c r="R11" s="2">
        <v>300</v>
      </c>
      <c r="S11" s="2">
        <v>160</v>
      </c>
      <c r="T11" s="2"/>
      <c r="U11" s="2"/>
      <c r="V11" s="10">
        <v>1425</v>
      </c>
      <c r="W11" s="13">
        <f t="shared" si="0"/>
        <v>1300</v>
      </c>
      <c r="X11" s="15">
        <f t="shared" si="7"/>
        <v>91.228070175438589</v>
      </c>
      <c r="Y11" s="2">
        <v>1300</v>
      </c>
      <c r="Z11" s="2"/>
      <c r="AA11" s="8"/>
      <c r="AB11" s="8"/>
      <c r="AC11" s="8"/>
      <c r="AD11" s="2">
        <v>238</v>
      </c>
      <c r="AE11" s="8"/>
    </row>
    <row r="12" spans="1:31" ht="42" customHeight="1" x14ac:dyDescent="0.25">
      <c r="A12" s="17" t="s">
        <v>10</v>
      </c>
      <c r="B12" s="11">
        <v>2539</v>
      </c>
      <c r="C12" s="9">
        <v>2539</v>
      </c>
      <c r="D12" s="33">
        <v>1000</v>
      </c>
      <c r="E12" s="34">
        <f t="shared" si="1"/>
        <v>100</v>
      </c>
      <c r="F12" s="11">
        <f t="shared" si="2"/>
        <v>1470</v>
      </c>
      <c r="G12" s="13">
        <f t="shared" si="3"/>
        <v>1470</v>
      </c>
      <c r="H12" s="60">
        <f t="shared" si="4"/>
        <v>100</v>
      </c>
      <c r="I12" s="10">
        <v>630</v>
      </c>
      <c r="J12" s="13">
        <f t="shared" si="5"/>
        <v>630</v>
      </c>
      <c r="K12" s="35">
        <f t="shared" si="6"/>
        <v>100</v>
      </c>
      <c r="L12" s="4"/>
      <c r="M12" s="1">
        <v>240</v>
      </c>
      <c r="N12" s="1"/>
      <c r="O12" s="2"/>
      <c r="P12" s="2">
        <v>120</v>
      </c>
      <c r="Q12" s="2"/>
      <c r="R12" s="2">
        <v>270</v>
      </c>
      <c r="S12" s="2"/>
      <c r="T12" s="2"/>
      <c r="U12" s="2"/>
      <c r="V12" s="10">
        <v>840</v>
      </c>
      <c r="W12" s="13">
        <f t="shared" si="0"/>
        <v>840</v>
      </c>
      <c r="X12" s="15">
        <f t="shared" si="7"/>
        <v>100</v>
      </c>
      <c r="Y12" s="2">
        <v>600</v>
      </c>
      <c r="Z12" s="2"/>
      <c r="AA12" s="8"/>
      <c r="AB12" s="8"/>
      <c r="AC12" s="8">
        <v>240</v>
      </c>
      <c r="AD12" s="2"/>
      <c r="AE12" s="8"/>
    </row>
    <row r="13" spans="1:31" ht="41.25" customHeight="1" x14ac:dyDescent="0.25">
      <c r="A13" s="40" t="s">
        <v>12</v>
      </c>
      <c r="B13" s="11">
        <v>10414</v>
      </c>
      <c r="C13" s="9">
        <v>10414</v>
      </c>
      <c r="D13" s="33">
        <v>3000</v>
      </c>
      <c r="E13" s="34">
        <f t="shared" si="1"/>
        <v>100</v>
      </c>
      <c r="F13" s="11">
        <v>7070</v>
      </c>
      <c r="G13" s="13">
        <f t="shared" si="3"/>
        <v>6570</v>
      </c>
      <c r="H13" s="15">
        <f t="shared" si="4"/>
        <v>92.927864214992923</v>
      </c>
      <c r="I13" s="10">
        <v>900</v>
      </c>
      <c r="J13" s="13">
        <f t="shared" si="5"/>
        <v>900</v>
      </c>
      <c r="K13" s="35">
        <f t="shared" si="6"/>
        <v>100</v>
      </c>
      <c r="L13" s="4"/>
      <c r="M13" s="1"/>
      <c r="N13" s="1"/>
      <c r="O13" s="2"/>
      <c r="P13" s="2">
        <v>210</v>
      </c>
      <c r="Q13" s="2"/>
      <c r="R13" s="2"/>
      <c r="S13" s="2">
        <v>400</v>
      </c>
      <c r="T13" s="2">
        <v>290</v>
      </c>
      <c r="U13" s="2"/>
      <c r="V13" s="10">
        <v>6000</v>
      </c>
      <c r="W13" s="13">
        <v>5500</v>
      </c>
      <c r="X13" s="15">
        <f t="shared" si="7"/>
        <v>91.666666666666657</v>
      </c>
      <c r="Y13" s="2">
        <v>5500</v>
      </c>
      <c r="Z13" s="2"/>
      <c r="AA13" s="8"/>
      <c r="AB13" s="8"/>
      <c r="AC13" s="8"/>
      <c r="AD13" s="2">
        <v>100</v>
      </c>
      <c r="AE13" s="8">
        <v>70</v>
      </c>
    </row>
    <row r="14" spans="1:31" ht="41.25" customHeight="1" x14ac:dyDescent="0.25">
      <c r="A14" s="38" t="s">
        <v>41</v>
      </c>
      <c r="B14" s="12">
        <v>10000</v>
      </c>
      <c r="C14" s="9">
        <v>9000</v>
      </c>
      <c r="D14" s="33">
        <v>1000</v>
      </c>
      <c r="E14" s="34">
        <f t="shared" si="1"/>
        <v>90</v>
      </c>
      <c r="F14" s="11">
        <f t="shared" si="2"/>
        <v>6900</v>
      </c>
      <c r="G14" s="13">
        <f t="shared" si="3"/>
        <v>3728</v>
      </c>
      <c r="H14" s="15">
        <f t="shared" si="4"/>
        <v>54.028985507246375</v>
      </c>
      <c r="I14" s="10">
        <v>3700</v>
      </c>
      <c r="J14" s="13">
        <f t="shared" si="5"/>
        <v>2578</v>
      </c>
      <c r="K14" s="35">
        <f t="shared" si="6"/>
        <v>69.675675675675677</v>
      </c>
      <c r="L14" s="4">
        <v>130</v>
      </c>
      <c r="M14" s="1">
        <v>687</v>
      </c>
      <c r="N14" s="1"/>
      <c r="O14" s="2"/>
      <c r="P14" s="2"/>
      <c r="Q14" s="2"/>
      <c r="R14" s="2">
        <v>500</v>
      </c>
      <c r="S14" s="2">
        <v>631</v>
      </c>
      <c r="T14" s="2">
        <v>630</v>
      </c>
      <c r="U14" s="2"/>
      <c r="V14" s="10">
        <v>3200</v>
      </c>
      <c r="W14" s="13">
        <f t="shared" si="0"/>
        <v>1000</v>
      </c>
      <c r="X14" s="15">
        <f t="shared" si="7"/>
        <v>31.25</v>
      </c>
      <c r="Y14" s="2">
        <v>1000</v>
      </c>
      <c r="Z14" s="2"/>
      <c r="AA14" s="8"/>
      <c r="AB14" s="8"/>
      <c r="AC14" s="8"/>
      <c r="AD14" s="2">
        <v>150</v>
      </c>
      <c r="AE14" s="8"/>
    </row>
    <row r="15" spans="1:31" ht="44.25" customHeight="1" x14ac:dyDescent="0.25">
      <c r="A15" s="39" t="s">
        <v>3</v>
      </c>
      <c r="B15" s="11">
        <v>10547</v>
      </c>
      <c r="C15" s="9">
        <v>9000</v>
      </c>
      <c r="D15" s="33">
        <v>1000</v>
      </c>
      <c r="E15" s="34">
        <f t="shared" si="1"/>
        <v>85.332321987294961</v>
      </c>
      <c r="F15" s="11">
        <f t="shared" si="2"/>
        <v>5900</v>
      </c>
      <c r="G15" s="13">
        <f t="shared" si="3"/>
        <v>2008</v>
      </c>
      <c r="H15" s="15">
        <f t="shared" si="4"/>
        <v>34.033898305084747</v>
      </c>
      <c r="I15" s="10">
        <v>2500</v>
      </c>
      <c r="J15" s="13">
        <f t="shared" si="5"/>
        <v>108</v>
      </c>
      <c r="K15" s="35">
        <f t="shared" si="6"/>
        <v>4.32</v>
      </c>
      <c r="L15" s="4"/>
      <c r="M15" s="1">
        <v>108</v>
      </c>
      <c r="N15" s="1"/>
      <c r="O15" s="2"/>
      <c r="P15" s="2"/>
      <c r="Q15" s="2"/>
      <c r="R15" s="2"/>
      <c r="S15" s="2"/>
      <c r="T15" s="2"/>
      <c r="U15" s="2"/>
      <c r="V15" s="10">
        <v>3400</v>
      </c>
      <c r="W15" s="13">
        <v>1900</v>
      </c>
      <c r="X15" s="15">
        <f t="shared" si="7"/>
        <v>55.882352941176471</v>
      </c>
      <c r="Y15" s="2">
        <v>2050</v>
      </c>
      <c r="Z15" s="2"/>
      <c r="AA15" s="8"/>
      <c r="AB15" s="8"/>
      <c r="AC15" s="8"/>
      <c r="AD15" s="2"/>
      <c r="AE15" s="8"/>
    </row>
    <row r="16" spans="1:31" ht="45.75" customHeight="1" x14ac:dyDescent="0.25">
      <c r="A16" s="39" t="s">
        <v>2</v>
      </c>
      <c r="B16" s="11">
        <v>1872</v>
      </c>
      <c r="C16" s="9">
        <v>1872</v>
      </c>
      <c r="D16" s="33">
        <v>200</v>
      </c>
      <c r="E16" s="34">
        <f t="shared" si="1"/>
        <v>100</v>
      </c>
      <c r="F16" s="11">
        <f>I16+V16</f>
        <v>1419</v>
      </c>
      <c r="G16" s="13">
        <f t="shared" si="3"/>
        <v>493</v>
      </c>
      <c r="H16" s="15">
        <f t="shared" si="4"/>
        <v>34.742776603241722</v>
      </c>
      <c r="I16" s="10">
        <v>919</v>
      </c>
      <c r="J16" s="13">
        <f t="shared" si="5"/>
        <v>50</v>
      </c>
      <c r="K16" s="35">
        <f t="shared" si="6"/>
        <v>5.4406964091403696</v>
      </c>
      <c r="L16" s="4"/>
      <c r="M16" s="1">
        <v>50</v>
      </c>
      <c r="N16" s="1"/>
      <c r="O16" s="2"/>
      <c r="P16" s="2"/>
      <c r="Q16" s="2"/>
      <c r="R16" s="2"/>
      <c r="S16" s="2"/>
      <c r="T16" s="2"/>
      <c r="U16" s="2"/>
      <c r="V16" s="10">
        <v>500</v>
      </c>
      <c r="W16" s="13">
        <f t="shared" si="0"/>
        <v>443</v>
      </c>
      <c r="X16" s="15">
        <f t="shared" si="7"/>
        <v>88.6</v>
      </c>
      <c r="Y16" s="2">
        <v>200</v>
      </c>
      <c r="Z16" s="2">
        <v>243</v>
      </c>
      <c r="AA16" s="8"/>
      <c r="AB16" s="8"/>
      <c r="AC16" s="8"/>
      <c r="AD16" s="2"/>
      <c r="AE16" s="8"/>
    </row>
    <row r="17" spans="1:31" ht="46.5" customHeight="1" x14ac:dyDescent="0.25">
      <c r="A17" s="39" t="s">
        <v>8</v>
      </c>
      <c r="B17" s="11">
        <v>7666</v>
      </c>
      <c r="C17" s="9">
        <v>7666</v>
      </c>
      <c r="D17" s="33">
        <v>500</v>
      </c>
      <c r="E17" s="34">
        <f t="shared" si="1"/>
        <v>100</v>
      </c>
      <c r="F17" s="11">
        <f t="shared" si="2"/>
        <v>4002</v>
      </c>
      <c r="G17" s="13">
        <f>J17+W17+AD17+AE17</f>
        <v>3807</v>
      </c>
      <c r="H17" s="15">
        <f t="shared" si="4"/>
        <v>95.127436281859062</v>
      </c>
      <c r="I17" s="10">
        <v>1207</v>
      </c>
      <c r="J17" s="13">
        <f t="shared" si="5"/>
        <v>1207</v>
      </c>
      <c r="K17" s="35">
        <f t="shared" si="6"/>
        <v>100</v>
      </c>
      <c r="L17" s="4"/>
      <c r="M17" s="1">
        <v>200</v>
      </c>
      <c r="N17" s="1"/>
      <c r="O17" s="2"/>
      <c r="P17" s="2">
        <v>407</v>
      </c>
      <c r="Q17" s="2"/>
      <c r="R17" s="2">
        <v>600</v>
      </c>
      <c r="S17" s="2"/>
      <c r="T17" s="2"/>
      <c r="U17" s="2"/>
      <c r="V17" s="10">
        <v>2795</v>
      </c>
      <c r="W17" s="13">
        <f t="shared" si="0"/>
        <v>2600</v>
      </c>
      <c r="X17" s="15">
        <f t="shared" si="7"/>
        <v>93.023255813953483</v>
      </c>
      <c r="Y17" s="2">
        <v>2600</v>
      </c>
      <c r="Z17" s="2"/>
      <c r="AA17" s="8"/>
      <c r="AB17" s="8"/>
      <c r="AC17" s="8"/>
      <c r="AD17" s="2"/>
      <c r="AE17" s="8"/>
    </row>
    <row r="18" spans="1:31" ht="44.25" customHeight="1" x14ac:dyDescent="0.25">
      <c r="A18" s="17" t="s">
        <v>34</v>
      </c>
      <c r="B18" s="12">
        <v>1089</v>
      </c>
      <c r="C18" s="9">
        <v>1089</v>
      </c>
      <c r="D18" s="33">
        <v>486</v>
      </c>
      <c r="E18" s="34">
        <f t="shared" si="1"/>
        <v>100</v>
      </c>
      <c r="F18" s="11">
        <v>912</v>
      </c>
      <c r="G18" s="13">
        <f t="shared" si="3"/>
        <v>912</v>
      </c>
      <c r="H18" s="60">
        <f t="shared" si="4"/>
        <v>100</v>
      </c>
      <c r="I18" s="10">
        <v>660</v>
      </c>
      <c r="J18" s="13">
        <f t="shared" si="5"/>
        <v>660</v>
      </c>
      <c r="K18" s="35">
        <f t="shared" si="6"/>
        <v>100</v>
      </c>
      <c r="L18" s="4">
        <v>209</v>
      </c>
      <c r="M18" s="1"/>
      <c r="N18" s="1"/>
      <c r="O18" s="2"/>
      <c r="P18" s="2">
        <v>451</v>
      </c>
      <c r="Q18" s="2"/>
      <c r="R18" s="2"/>
      <c r="S18" s="2"/>
      <c r="T18" s="2"/>
      <c r="U18" s="2"/>
      <c r="V18" s="10">
        <v>192</v>
      </c>
      <c r="W18" s="13">
        <f t="shared" si="0"/>
        <v>192</v>
      </c>
      <c r="X18" s="15">
        <f t="shared" si="7"/>
        <v>100</v>
      </c>
      <c r="Y18" s="2">
        <v>192</v>
      </c>
      <c r="Z18" s="2"/>
      <c r="AA18" s="8"/>
      <c r="AB18" s="8"/>
      <c r="AC18" s="8"/>
      <c r="AD18" s="2">
        <v>60</v>
      </c>
      <c r="AE18" s="8"/>
    </row>
    <row r="19" spans="1:31" s="7" customFormat="1" ht="44.25" customHeight="1" x14ac:dyDescent="0.25">
      <c r="A19" s="39" t="s">
        <v>42</v>
      </c>
      <c r="B19" s="12">
        <v>1873</v>
      </c>
      <c r="C19" s="9">
        <v>1873</v>
      </c>
      <c r="D19" s="33">
        <v>120</v>
      </c>
      <c r="E19" s="34">
        <f t="shared" si="1"/>
        <v>100</v>
      </c>
      <c r="F19" s="11">
        <f t="shared" si="2"/>
        <v>1360</v>
      </c>
      <c r="G19" s="13">
        <f t="shared" si="3"/>
        <v>1360</v>
      </c>
      <c r="H19" s="60">
        <f t="shared" si="4"/>
        <v>100</v>
      </c>
      <c r="I19" s="10">
        <v>400</v>
      </c>
      <c r="J19" s="13">
        <f t="shared" ref="J19:J20" si="8">SUM(L19:U19)</f>
        <v>400</v>
      </c>
      <c r="K19" s="35">
        <f t="shared" ref="K19:K20" si="9">J19/I19*100</f>
        <v>100</v>
      </c>
      <c r="L19" s="4"/>
      <c r="M19" s="1"/>
      <c r="N19" s="1"/>
      <c r="O19" s="2"/>
      <c r="P19" s="2"/>
      <c r="Q19" s="2"/>
      <c r="R19" s="2">
        <v>200</v>
      </c>
      <c r="S19" s="2">
        <v>200</v>
      </c>
      <c r="T19" s="2"/>
      <c r="U19" s="2"/>
      <c r="V19" s="10">
        <v>960</v>
      </c>
      <c r="W19" s="13">
        <f t="shared" ref="W19:W20" si="10">Y19+Z19+AC19+AA19+AB19</f>
        <v>960</v>
      </c>
      <c r="X19" s="15">
        <f t="shared" ref="X19:X20" si="11">W19/V19*100</f>
        <v>100</v>
      </c>
      <c r="Y19" s="2">
        <v>855</v>
      </c>
      <c r="Z19" s="2"/>
      <c r="AA19" s="8"/>
      <c r="AB19" s="8"/>
      <c r="AC19" s="8">
        <v>105</v>
      </c>
      <c r="AD19" s="2"/>
      <c r="AE19" s="8"/>
    </row>
    <row r="20" spans="1:31" s="7" customFormat="1" ht="44.25" customHeight="1" x14ac:dyDescent="0.25">
      <c r="A20" s="39" t="s">
        <v>43</v>
      </c>
      <c r="B20" s="12">
        <v>2146</v>
      </c>
      <c r="C20" s="9">
        <v>2146</v>
      </c>
      <c r="D20" s="33">
        <v>1000</v>
      </c>
      <c r="E20" s="34">
        <f>C20/B20*100</f>
        <v>100</v>
      </c>
      <c r="F20" s="11">
        <v>683</v>
      </c>
      <c r="G20" s="13">
        <f t="shared" si="3"/>
        <v>683</v>
      </c>
      <c r="H20" s="60">
        <f t="shared" si="4"/>
        <v>100</v>
      </c>
      <c r="I20" s="10">
        <v>493</v>
      </c>
      <c r="J20" s="13">
        <f t="shared" si="8"/>
        <v>493</v>
      </c>
      <c r="K20" s="35">
        <f t="shared" si="9"/>
        <v>100</v>
      </c>
      <c r="L20" s="4"/>
      <c r="M20" s="1">
        <v>277</v>
      </c>
      <c r="N20" s="1"/>
      <c r="O20" s="2"/>
      <c r="P20" s="2">
        <v>93</v>
      </c>
      <c r="Q20" s="2"/>
      <c r="R20" s="2"/>
      <c r="S20" s="2">
        <v>123</v>
      </c>
      <c r="T20" s="2"/>
      <c r="U20" s="2"/>
      <c r="V20" s="10">
        <v>120</v>
      </c>
      <c r="W20" s="13">
        <f t="shared" si="10"/>
        <v>120</v>
      </c>
      <c r="X20" s="15">
        <f t="shared" si="11"/>
        <v>100</v>
      </c>
      <c r="Y20" s="2">
        <v>120</v>
      </c>
      <c r="Z20" s="2"/>
      <c r="AA20" s="8"/>
      <c r="AB20" s="8"/>
      <c r="AC20" s="8"/>
      <c r="AD20" s="2">
        <v>70</v>
      </c>
      <c r="AE20" s="8"/>
    </row>
    <row r="21" spans="1:31" ht="51.75" customHeight="1" x14ac:dyDescent="0.25">
      <c r="A21" s="39" t="s">
        <v>44</v>
      </c>
      <c r="B21" s="11">
        <v>9467</v>
      </c>
      <c r="C21" s="9">
        <v>9467</v>
      </c>
      <c r="D21" s="33">
        <v>1000</v>
      </c>
      <c r="E21" s="34">
        <f t="shared" si="1"/>
        <v>100</v>
      </c>
      <c r="F21" s="11">
        <f>I21+V21+290</f>
        <v>5501</v>
      </c>
      <c r="G21" s="13">
        <f>J21+W21+AD21+AE21</f>
        <v>4678</v>
      </c>
      <c r="H21" s="15">
        <f t="shared" si="4"/>
        <v>85.039083802944916</v>
      </c>
      <c r="I21" s="10">
        <v>2468</v>
      </c>
      <c r="J21" s="13">
        <f t="shared" si="5"/>
        <v>2588</v>
      </c>
      <c r="K21" s="35">
        <f t="shared" si="6"/>
        <v>104.86223662884927</v>
      </c>
      <c r="L21" s="4"/>
      <c r="M21" s="5"/>
      <c r="N21" s="1"/>
      <c r="O21" s="2"/>
      <c r="P21" s="2">
        <v>468</v>
      </c>
      <c r="Q21" s="2"/>
      <c r="R21" s="2">
        <v>1920</v>
      </c>
      <c r="S21" s="2">
        <v>200</v>
      </c>
      <c r="T21" s="2"/>
      <c r="U21" s="2"/>
      <c r="V21" s="10">
        <v>2743</v>
      </c>
      <c r="W21" s="13">
        <f t="shared" si="0"/>
        <v>1800</v>
      </c>
      <c r="X21" s="15">
        <f t="shared" si="7"/>
        <v>65.621582209259927</v>
      </c>
      <c r="Y21" s="2">
        <v>1800</v>
      </c>
      <c r="Z21" s="2"/>
      <c r="AA21" s="8"/>
      <c r="AB21" s="8"/>
      <c r="AC21" s="8"/>
      <c r="AD21" s="2">
        <v>290</v>
      </c>
      <c r="AE21" s="8"/>
    </row>
    <row r="22" spans="1:31" ht="53.25" customHeight="1" x14ac:dyDescent="0.25">
      <c r="A22" s="39" t="s">
        <v>45</v>
      </c>
      <c r="B22" s="12">
        <v>7689</v>
      </c>
      <c r="C22" s="9">
        <v>7689</v>
      </c>
      <c r="D22" s="33">
        <v>300</v>
      </c>
      <c r="E22" s="34">
        <f t="shared" si="1"/>
        <v>100</v>
      </c>
      <c r="F22" s="11">
        <f>I22+V22+250</f>
        <v>3844</v>
      </c>
      <c r="G22" s="13">
        <f t="shared" si="3"/>
        <v>2978</v>
      </c>
      <c r="H22" s="15">
        <f t="shared" si="4"/>
        <v>77.471383975026015</v>
      </c>
      <c r="I22" s="10">
        <v>1010</v>
      </c>
      <c r="J22" s="13">
        <f t="shared" si="5"/>
        <v>1302</v>
      </c>
      <c r="K22" s="35">
        <f t="shared" si="6"/>
        <v>128.9108910891089</v>
      </c>
      <c r="L22" s="4"/>
      <c r="M22" s="1">
        <v>492</v>
      </c>
      <c r="N22" s="1"/>
      <c r="O22" s="2"/>
      <c r="P22" s="2"/>
      <c r="Q22" s="2"/>
      <c r="R22" s="2">
        <v>810</v>
      </c>
      <c r="S22" s="2"/>
      <c r="T22" s="2"/>
      <c r="U22" s="2"/>
      <c r="V22" s="10">
        <v>2584</v>
      </c>
      <c r="W22" s="13">
        <f t="shared" si="0"/>
        <v>1395</v>
      </c>
      <c r="X22" s="15">
        <f t="shared" si="7"/>
        <v>53.986068111455111</v>
      </c>
      <c r="Y22" s="2">
        <v>1395</v>
      </c>
      <c r="Z22" s="2"/>
      <c r="AA22" s="8"/>
      <c r="AB22" s="8"/>
      <c r="AC22" s="8"/>
      <c r="AD22" s="2">
        <v>92</v>
      </c>
      <c r="AE22" s="8">
        <v>189</v>
      </c>
    </row>
    <row r="23" spans="1:31" s="7" customFormat="1" ht="53.25" customHeight="1" x14ac:dyDescent="0.25">
      <c r="A23" s="17" t="s">
        <v>46</v>
      </c>
      <c r="B23" s="12">
        <v>1000</v>
      </c>
      <c r="C23" s="9">
        <v>1000</v>
      </c>
      <c r="D23" s="33">
        <v>500</v>
      </c>
      <c r="E23" s="34">
        <f t="shared" si="1"/>
        <v>100</v>
      </c>
      <c r="F23" s="11">
        <f>I23+V23</f>
        <v>320</v>
      </c>
      <c r="G23" s="13">
        <f t="shared" si="3"/>
        <v>320</v>
      </c>
      <c r="H23" s="60">
        <f t="shared" si="4"/>
        <v>100</v>
      </c>
      <c r="I23" s="10">
        <v>220</v>
      </c>
      <c r="J23" s="13">
        <f t="shared" si="5"/>
        <v>220</v>
      </c>
      <c r="K23" s="35">
        <f t="shared" si="6"/>
        <v>100</v>
      </c>
      <c r="L23" s="4">
        <v>20</v>
      </c>
      <c r="M23" s="1">
        <v>100</v>
      </c>
      <c r="N23" s="1"/>
      <c r="O23" s="2"/>
      <c r="P23" s="2"/>
      <c r="Q23" s="2"/>
      <c r="R23" s="2">
        <v>100</v>
      </c>
      <c r="S23" s="2"/>
      <c r="T23" s="2"/>
      <c r="U23" s="2"/>
      <c r="V23" s="10">
        <v>100</v>
      </c>
      <c r="W23" s="13">
        <f t="shared" si="0"/>
        <v>100</v>
      </c>
      <c r="X23" s="15">
        <f t="shared" si="7"/>
        <v>100</v>
      </c>
      <c r="Y23" s="2"/>
      <c r="Z23" s="2"/>
      <c r="AA23" s="8"/>
      <c r="AB23" s="8"/>
      <c r="AC23" s="8">
        <v>100</v>
      </c>
      <c r="AD23" s="2"/>
      <c r="AE23" s="8"/>
    </row>
    <row r="24" spans="1:31" ht="47.25" customHeight="1" x14ac:dyDescent="0.25">
      <c r="A24" s="41" t="s">
        <v>47</v>
      </c>
      <c r="B24" s="12">
        <v>7250</v>
      </c>
      <c r="C24" s="9">
        <v>7250</v>
      </c>
      <c r="D24" s="33">
        <v>300</v>
      </c>
      <c r="E24" s="34">
        <f t="shared" si="1"/>
        <v>100</v>
      </c>
      <c r="F24" s="11">
        <f t="shared" si="2"/>
        <v>4600</v>
      </c>
      <c r="G24" s="13">
        <f>J24+W24+AD24+AE24</f>
        <v>3436</v>
      </c>
      <c r="H24" s="15">
        <f t="shared" si="4"/>
        <v>74.695652173913047</v>
      </c>
      <c r="I24" s="10">
        <v>1905</v>
      </c>
      <c r="J24" s="13">
        <f>SUM(L24:U24)</f>
        <v>1505</v>
      </c>
      <c r="K24" s="35">
        <f t="shared" si="6"/>
        <v>79.00262467191601</v>
      </c>
      <c r="L24" s="4"/>
      <c r="M24" s="1">
        <v>533</v>
      </c>
      <c r="N24" s="1"/>
      <c r="O24" s="2"/>
      <c r="P24" s="2">
        <v>772</v>
      </c>
      <c r="Q24" s="2"/>
      <c r="R24" s="2">
        <v>200</v>
      </c>
      <c r="S24" s="2"/>
      <c r="T24" s="2"/>
      <c r="U24" s="2"/>
      <c r="V24" s="10">
        <v>2695</v>
      </c>
      <c r="W24" s="13">
        <f t="shared" si="0"/>
        <v>1931</v>
      </c>
      <c r="X24" s="15">
        <f t="shared" si="7"/>
        <v>71.651205936920221</v>
      </c>
      <c r="Y24" s="2">
        <v>1200</v>
      </c>
      <c r="Z24" s="2">
        <v>421</v>
      </c>
      <c r="AA24" s="8"/>
      <c r="AB24" s="8"/>
      <c r="AC24" s="8">
        <v>310</v>
      </c>
      <c r="AD24" s="2"/>
      <c r="AE24" s="8"/>
    </row>
    <row r="25" spans="1:31" ht="30" hidden="1" customHeight="1" x14ac:dyDescent="0.25">
      <c r="A25" s="42"/>
      <c r="B25" s="12"/>
      <c r="C25" s="9"/>
      <c r="D25" s="33"/>
      <c r="E25" s="34" t="e">
        <f t="shared" si="1"/>
        <v>#DIV/0!</v>
      </c>
      <c r="F25" s="11"/>
      <c r="G25" s="13">
        <f t="shared" si="3"/>
        <v>0</v>
      </c>
      <c r="H25" s="15" t="e">
        <f t="shared" si="4"/>
        <v>#DIV/0!</v>
      </c>
      <c r="I25" s="10"/>
      <c r="J25" s="13">
        <f t="shared" si="5"/>
        <v>0</v>
      </c>
      <c r="K25" s="35" t="e">
        <f t="shared" si="6"/>
        <v>#DIV/0!</v>
      </c>
      <c r="L25" s="4"/>
      <c r="M25" s="1"/>
      <c r="N25" s="1"/>
      <c r="O25" s="2"/>
      <c r="P25" s="2"/>
      <c r="Q25" s="2"/>
      <c r="R25" s="2"/>
      <c r="S25" s="2"/>
      <c r="T25" s="2"/>
      <c r="U25" s="2"/>
      <c r="V25" s="10"/>
      <c r="W25" s="13">
        <f t="shared" si="0"/>
        <v>0</v>
      </c>
      <c r="X25" s="15" t="e">
        <f t="shared" si="7"/>
        <v>#DIV/0!</v>
      </c>
      <c r="Y25" s="2"/>
      <c r="Z25" s="2"/>
      <c r="AA25" s="8"/>
      <c r="AB25" s="8"/>
      <c r="AC25" s="8"/>
      <c r="AD25" s="2"/>
      <c r="AE25" s="8"/>
    </row>
    <row r="26" spans="1:31" ht="47.25" customHeight="1" x14ac:dyDescent="0.25">
      <c r="A26" s="16" t="s">
        <v>4</v>
      </c>
      <c r="B26" s="28">
        <f>SUM(B6:B25)</f>
        <v>124144</v>
      </c>
      <c r="C26" s="29">
        <f>SUM(C6:C25)</f>
        <v>121597</v>
      </c>
      <c r="D26" s="29">
        <f>SUM(D6:D25)</f>
        <v>16206</v>
      </c>
      <c r="E26" s="59">
        <f t="shared" ref="E26:E28" si="12">C26/B26*100</f>
        <v>97.948350302874076</v>
      </c>
      <c r="F26" s="28">
        <f>SUM(F6:F25)</f>
        <v>113056</v>
      </c>
      <c r="G26" s="59">
        <f>SUM(G6:G25)</f>
        <v>69971</v>
      </c>
      <c r="H26" s="30">
        <f t="shared" si="4"/>
        <v>61.890567506368519</v>
      </c>
      <c r="I26" s="28">
        <f>SUM(I6:I25)</f>
        <v>47163</v>
      </c>
      <c r="J26" s="28">
        <f>SUM(J6:J25)</f>
        <v>29030</v>
      </c>
      <c r="K26" s="36">
        <f t="shared" si="6"/>
        <v>61.552488179293086</v>
      </c>
      <c r="L26" s="28">
        <f t="shared" ref="L26:W26" si="13">SUM(L6:L25)</f>
        <v>699</v>
      </c>
      <c r="M26" s="28">
        <f t="shared" si="13"/>
        <v>4138</v>
      </c>
      <c r="N26" s="28">
        <f t="shared" si="13"/>
        <v>0</v>
      </c>
      <c r="O26" s="28">
        <f t="shared" si="13"/>
        <v>476</v>
      </c>
      <c r="P26" s="28">
        <f t="shared" si="13"/>
        <v>6061</v>
      </c>
      <c r="Q26" s="28">
        <f t="shared" si="13"/>
        <v>454</v>
      </c>
      <c r="R26" s="28">
        <f t="shared" si="13"/>
        <v>5709</v>
      </c>
      <c r="S26" s="28">
        <f t="shared" si="13"/>
        <v>9656</v>
      </c>
      <c r="T26" s="28">
        <f t="shared" si="13"/>
        <v>1837</v>
      </c>
      <c r="U26" s="28">
        <f t="shared" si="13"/>
        <v>0</v>
      </c>
      <c r="V26" s="28">
        <f>SUM(V6:V25)</f>
        <v>59549</v>
      </c>
      <c r="W26" s="28">
        <f t="shared" si="13"/>
        <v>39076</v>
      </c>
      <c r="X26" s="30">
        <f t="shared" si="7"/>
        <v>65.619909654234334</v>
      </c>
      <c r="Y26" s="28">
        <f t="shared" ref="Y26:AE26" si="14">SUM(Y6:Y25)</f>
        <v>36838</v>
      </c>
      <c r="Z26" s="28">
        <f t="shared" si="14"/>
        <v>1176</v>
      </c>
      <c r="AA26" s="28">
        <f t="shared" si="14"/>
        <v>0</v>
      </c>
      <c r="AB26" s="28">
        <f t="shared" si="14"/>
        <v>0</v>
      </c>
      <c r="AC26" s="31">
        <f t="shared" si="14"/>
        <v>1212</v>
      </c>
      <c r="AD26" s="31">
        <f t="shared" si="14"/>
        <v>1515</v>
      </c>
      <c r="AE26" s="31">
        <f t="shared" si="14"/>
        <v>350</v>
      </c>
    </row>
    <row r="27" spans="1:31" ht="45" customHeight="1" x14ac:dyDescent="0.25">
      <c r="A27" s="18" t="s">
        <v>5</v>
      </c>
      <c r="B27" s="19">
        <v>64474</v>
      </c>
      <c r="C27" s="20">
        <v>64474</v>
      </c>
      <c r="D27" s="21"/>
      <c r="E27" s="22">
        <f t="shared" si="12"/>
        <v>100</v>
      </c>
      <c r="F27" s="19">
        <f>I27+V27+520</f>
        <v>50132</v>
      </c>
      <c r="G27" s="22">
        <f>J27+W27+AD27+AE27</f>
        <v>42009</v>
      </c>
      <c r="H27" s="23">
        <f t="shared" si="4"/>
        <v>83.796776510013558</v>
      </c>
      <c r="I27" s="24">
        <v>29988</v>
      </c>
      <c r="J27" s="22">
        <f>L27+M27+O27+P27+Q27+R27+S27+T27+U27</f>
        <v>21355</v>
      </c>
      <c r="K27" s="37">
        <f t="shared" si="6"/>
        <v>71.211818060557547</v>
      </c>
      <c r="L27" s="25">
        <v>2077</v>
      </c>
      <c r="M27" s="26">
        <v>5096</v>
      </c>
      <c r="N27" s="26"/>
      <c r="O27" s="25">
        <v>94</v>
      </c>
      <c r="P27" s="25">
        <v>4621</v>
      </c>
      <c r="Q27" s="25"/>
      <c r="R27" s="25">
        <v>6161</v>
      </c>
      <c r="S27" s="25">
        <v>2594</v>
      </c>
      <c r="T27" s="25">
        <v>502</v>
      </c>
      <c r="U27" s="25">
        <v>210</v>
      </c>
      <c r="V27" s="24">
        <v>19624</v>
      </c>
      <c r="W27" s="25">
        <f>Y27+Z27+AA27+AB27+AC27</f>
        <v>19624</v>
      </c>
      <c r="X27" s="23">
        <f t="shared" si="7"/>
        <v>100</v>
      </c>
      <c r="Y27" s="25">
        <v>15986</v>
      </c>
      <c r="Z27" s="25">
        <v>2010</v>
      </c>
      <c r="AA27" s="27"/>
      <c r="AB27" s="27"/>
      <c r="AC27" s="27">
        <v>1628</v>
      </c>
      <c r="AD27" s="25">
        <v>1030</v>
      </c>
      <c r="AE27" s="27"/>
    </row>
    <row r="28" spans="1:31" ht="43.5" customHeight="1" x14ac:dyDescent="0.25">
      <c r="A28" s="43" t="s">
        <v>6</v>
      </c>
      <c r="B28" s="44">
        <f>B26+B27</f>
        <v>188618</v>
      </c>
      <c r="C28" s="45">
        <f>C27+C26</f>
        <v>186071</v>
      </c>
      <c r="D28" s="46">
        <f>D27+D26</f>
        <v>16206</v>
      </c>
      <c r="E28" s="45">
        <f t="shared" si="12"/>
        <v>98.64965167693434</v>
      </c>
      <c r="F28" s="44">
        <f>F26+F27</f>
        <v>163188</v>
      </c>
      <c r="G28" s="44">
        <f>G27+G26</f>
        <v>111980</v>
      </c>
      <c r="H28" s="47">
        <f t="shared" si="4"/>
        <v>68.620241684437573</v>
      </c>
      <c r="I28" s="44">
        <f>I26+I27</f>
        <v>77151</v>
      </c>
      <c r="J28" s="44">
        <f>J26+J27</f>
        <v>50385</v>
      </c>
      <c r="K28" s="48">
        <f t="shared" si="6"/>
        <v>65.306995372710659</v>
      </c>
      <c r="L28" s="44">
        <f>L26+L27</f>
        <v>2776</v>
      </c>
      <c r="M28" s="44">
        <f t="shared" ref="M28:Y28" si="15">M26+M27</f>
        <v>9234</v>
      </c>
      <c r="N28" s="44">
        <f t="shared" si="15"/>
        <v>0</v>
      </c>
      <c r="O28" s="44">
        <f t="shared" si="15"/>
        <v>570</v>
      </c>
      <c r="P28" s="44">
        <f t="shared" si="15"/>
        <v>10682</v>
      </c>
      <c r="Q28" s="44">
        <f t="shared" si="15"/>
        <v>454</v>
      </c>
      <c r="R28" s="44">
        <f t="shared" si="15"/>
        <v>11870</v>
      </c>
      <c r="S28" s="44">
        <f t="shared" si="15"/>
        <v>12250</v>
      </c>
      <c r="T28" s="44">
        <f t="shared" si="15"/>
        <v>2339</v>
      </c>
      <c r="U28" s="44">
        <f t="shared" si="15"/>
        <v>210</v>
      </c>
      <c r="V28" s="44">
        <f t="shared" si="15"/>
        <v>79173</v>
      </c>
      <c r="W28" s="44">
        <f t="shared" si="15"/>
        <v>58700</v>
      </c>
      <c r="X28" s="47">
        <f t="shared" si="7"/>
        <v>74.14143710608414</v>
      </c>
      <c r="Y28" s="44">
        <f t="shared" si="15"/>
        <v>52824</v>
      </c>
      <c r="Z28" s="44">
        <f t="shared" ref="Z28:AB28" si="16">Z26+Z27</f>
        <v>3186</v>
      </c>
      <c r="AA28" s="44">
        <f t="shared" si="16"/>
        <v>0</v>
      </c>
      <c r="AB28" s="44">
        <f t="shared" si="16"/>
        <v>0</v>
      </c>
      <c r="AC28" s="49">
        <f t="shared" ref="AC28:AE28" si="17">AC26+AC27</f>
        <v>2840</v>
      </c>
      <c r="AD28" s="49">
        <f t="shared" si="17"/>
        <v>2545</v>
      </c>
      <c r="AE28" s="49">
        <f t="shared" si="17"/>
        <v>350</v>
      </c>
    </row>
    <row r="29" spans="1:31" ht="20.25" x14ac:dyDescent="0.25">
      <c r="C29" s="3"/>
    </row>
    <row r="30" spans="1:31" ht="20.25" x14ac:dyDescent="0.25">
      <c r="A30" s="14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Y30+Z30+AA30+AB30+AC30</f>
        <v>0</v>
      </c>
      <c r="X30" s="3"/>
      <c r="Y30" s="3"/>
      <c r="Z30" s="3"/>
      <c r="AA30" s="3"/>
      <c r="AB30" s="3"/>
      <c r="AC30" s="3"/>
      <c r="AD30" s="3"/>
      <c r="AE30" s="3"/>
    </row>
  </sheetData>
  <mergeCells count="19">
    <mergeCell ref="AD1:AD5"/>
    <mergeCell ref="AE1:AE5"/>
    <mergeCell ref="V1:AC3"/>
    <mergeCell ref="F1:H3"/>
    <mergeCell ref="I1:U3"/>
    <mergeCell ref="H4:H5"/>
    <mergeCell ref="K4:K5"/>
    <mergeCell ref="X4:X5"/>
    <mergeCell ref="F4:F5"/>
    <mergeCell ref="G4:G5"/>
    <mergeCell ref="I4:I5"/>
    <mergeCell ref="J4:J5"/>
    <mergeCell ref="V4:V5"/>
    <mergeCell ref="W4:W5"/>
    <mergeCell ref="A1:A5"/>
    <mergeCell ref="B1:E3"/>
    <mergeCell ref="E4:E5"/>
    <mergeCell ref="B4:B5"/>
    <mergeCell ref="C4:C5"/>
  </mergeCells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40" orientation="landscape" r:id="rId1"/>
  <headerFooter differentFirst="1" scaleWithDoc="0">
    <oddFooter>&amp;Я</oddFooter>
    <firstHeader>&amp;L&amp;T&amp;C&amp;"Times New Roman,полужирный"&amp;16Сводка по полеводству&amp;R&amp;D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 2016</vt:lpstr>
      <vt:lpstr>'сев 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2016-05-26T04:34:36Z</cp:lastPrinted>
  <dcterms:created xsi:type="dcterms:W3CDTF">2009-07-03T11:31:41Z</dcterms:created>
  <dcterms:modified xsi:type="dcterms:W3CDTF">2016-05-26T10:09:54Z</dcterms:modified>
</cp:coreProperties>
</file>