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0680" windowHeight="12270"/>
  </bookViews>
  <sheets>
    <sheet name="КБ" sheetId="1" r:id="rId1"/>
  </sheets>
  <calcPr calcId="125725"/>
</workbook>
</file>

<file path=xl/calcChain.xml><?xml version="1.0" encoding="utf-8"?>
<calcChain xmlns="http://schemas.openxmlformats.org/spreadsheetml/2006/main">
  <c r="F34" i="1"/>
  <c r="G34"/>
  <c r="E34"/>
  <c r="E35" s="1"/>
  <c r="D35"/>
  <c r="C35"/>
  <c r="G21"/>
  <c r="F21"/>
  <c r="E21"/>
  <c r="D21"/>
  <c r="C21"/>
  <c r="G7"/>
  <c r="F7"/>
  <c r="E7"/>
  <c r="D7"/>
  <c r="C7"/>
  <c r="C26"/>
  <c r="G35" l="1"/>
  <c r="F35"/>
  <c r="G40"/>
  <c r="F40"/>
  <c r="E40"/>
  <c r="D40"/>
  <c r="C40"/>
  <c r="G26"/>
  <c r="F26"/>
  <c r="E26"/>
  <c r="D26"/>
  <c r="D12"/>
  <c r="C12" l="1"/>
  <c r="C13"/>
  <c r="C27"/>
  <c r="C41"/>
  <c r="L34" l="1"/>
  <c r="M34"/>
  <c r="M38"/>
  <c r="L38"/>
  <c r="K38"/>
  <c r="K34"/>
  <c r="M22"/>
  <c r="B40"/>
  <c r="B26"/>
  <c r="B12"/>
  <c r="D41" l="1"/>
  <c r="F41"/>
  <c r="G41"/>
  <c r="B41"/>
  <c r="F27"/>
  <c r="D27"/>
  <c r="E41"/>
  <c r="G27"/>
  <c r="E27"/>
  <c r="B27"/>
  <c r="E13"/>
  <c r="D13"/>
  <c r="B13"/>
  <c r="G12"/>
  <c r="F12"/>
  <c r="E12"/>
  <c r="G13"/>
  <c r="F13"/>
</calcChain>
</file>

<file path=xl/sharedStrings.xml><?xml version="1.0" encoding="utf-8"?>
<sst xmlns="http://schemas.openxmlformats.org/spreadsheetml/2006/main" count="59" uniqueCount="23">
  <si>
    <t>Показатели</t>
  </si>
  <si>
    <t>прогноз</t>
  </si>
  <si>
    <t>2020 год</t>
  </si>
  <si>
    <t>Доходы - всего</t>
  </si>
  <si>
    <t>темпы роста к предыдущему году, %</t>
  </si>
  <si>
    <t>в том числе:</t>
  </si>
  <si>
    <t>налоговые и неналоговые доходы</t>
  </si>
  <si>
    <t>безвозмездные поступления</t>
  </si>
  <si>
    <t>Расходы - всего</t>
  </si>
  <si>
    <t>Дефицит (-), профицит (+)</t>
  </si>
  <si>
    <t>тыс.рублей</t>
  </si>
  <si>
    <t>тыс. рублей</t>
  </si>
  <si>
    <t>Расчет конс.расходов в ячейке</t>
  </si>
  <si>
    <t>Расчет конс.доходов в ячейке</t>
  </si>
  <si>
    <t xml:space="preserve">Прогноз основных характеристик
консолидированного бюджета Пугачевского района </t>
  </si>
  <si>
    <t>Прогноз основных характеристик
 бюджета Пугачевского муниципального района</t>
  </si>
  <si>
    <t>2021 год</t>
  </si>
  <si>
    <t xml:space="preserve">Прогноз основных характеристик
муниципальных образований Пугачевского муниципального района Саратовской области </t>
  </si>
  <si>
    <t>на 2020 год и на плановый период 2021 и 2022 годов</t>
  </si>
  <si>
    <t>2018 год (отчет)</t>
  </si>
  <si>
    <t>2019 год (оценка)</t>
  </si>
  <si>
    <t>2022 год</t>
  </si>
  <si>
    <t>2017 год (отчет)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</si>
</sst>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4" fillId="3" borderId="7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0" xfId="0" applyFont="1" applyFill="1" applyAlignment="1">
      <alignment vertical="top"/>
    </xf>
    <xf numFmtId="164" fontId="4" fillId="2" borderId="7" xfId="0" applyNumberFormat="1" applyFont="1" applyFill="1" applyBorder="1" applyAlignment="1">
      <alignment horizontal="center" vertical="center" wrapText="1" readingOrder="1"/>
    </xf>
    <xf numFmtId="164" fontId="6" fillId="2" borderId="7" xfId="0" applyNumberFormat="1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left" wrapText="1" indent="1" readingOrder="1"/>
    </xf>
    <xf numFmtId="0" fontId="6" fillId="2" borderId="7" xfId="0" applyFont="1" applyFill="1" applyBorder="1" applyAlignment="1">
      <alignment horizontal="left" wrapText="1" indent="1" readingOrder="1"/>
    </xf>
    <xf numFmtId="0" fontId="5" fillId="2" borderId="0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/>
    <xf numFmtId="164" fontId="6" fillId="4" borderId="7" xfId="0" applyNumberFormat="1" applyFont="1" applyFill="1" applyBorder="1" applyAlignment="1">
      <alignment horizontal="center" vertical="center" wrapText="1" readingOrder="1"/>
    </xf>
    <xf numFmtId="164" fontId="4" fillId="4" borderId="7" xfId="0" applyNumberFormat="1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left" wrapText="1" inden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left" wrapText="1" indent="4" readingOrder="1"/>
    </xf>
    <xf numFmtId="164" fontId="8" fillId="2" borderId="7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7" zoomScale="80" zoomScaleNormal="80" zoomScaleSheetLayoutView="100" workbookViewId="0">
      <selection activeCell="C40" sqref="C40"/>
    </sheetView>
  </sheetViews>
  <sheetFormatPr defaultColWidth="9.140625" defaultRowHeight="15.75"/>
  <cols>
    <col min="1" max="1" width="44.7109375" style="1" customWidth="1"/>
    <col min="2" max="2" width="12.7109375" style="1" hidden="1" customWidth="1"/>
    <col min="3" max="3" width="12.7109375" style="6" customWidth="1"/>
    <col min="4" max="4" width="13.42578125" style="1" customWidth="1"/>
    <col min="5" max="5" width="14.28515625" style="1" customWidth="1"/>
    <col min="6" max="6" width="14" style="1" customWidth="1"/>
    <col min="7" max="7" width="14.28515625" style="1" customWidth="1"/>
    <col min="8" max="10" width="9.140625" style="1"/>
    <col min="11" max="11" width="10.140625" style="1" hidden="1" customWidth="1"/>
    <col min="12" max="12" width="11.28515625" style="1" hidden="1" customWidth="1"/>
    <col min="13" max="13" width="12.5703125" style="1" hidden="1" customWidth="1"/>
    <col min="14" max="15" width="0" style="1" hidden="1" customWidth="1"/>
    <col min="16" max="16384" width="9.140625" style="1"/>
  </cols>
  <sheetData>
    <row r="1" spans="1:7" ht="37.15" customHeight="1" thickBot="1">
      <c r="A1" s="23" t="s">
        <v>14</v>
      </c>
      <c r="B1" s="23"/>
      <c r="C1" s="23"/>
      <c r="D1" s="23"/>
      <c r="E1" s="23"/>
      <c r="F1" s="23"/>
      <c r="G1" s="23"/>
    </row>
    <row r="2" spans="1:7" s="7" customFormat="1" ht="18" customHeight="1" thickTop="1">
      <c r="A2" s="24" t="s">
        <v>18</v>
      </c>
      <c r="B2" s="24"/>
      <c r="C2" s="24"/>
      <c r="D2" s="24"/>
      <c r="E2" s="24"/>
      <c r="F2" s="24"/>
      <c r="G2" s="24"/>
    </row>
    <row r="3" spans="1:7" ht="13.5" customHeight="1">
      <c r="A3" s="2"/>
      <c r="B3" s="2"/>
      <c r="C3" s="12"/>
      <c r="D3" s="2"/>
      <c r="E3" s="2"/>
      <c r="F3" s="2"/>
      <c r="G3" s="3" t="s">
        <v>10</v>
      </c>
    </row>
    <row r="4" spans="1:7">
      <c r="A4" s="25" t="s">
        <v>0</v>
      </c>
      <c r="B4" s="25" t="s">
        <v>22</v>
      </c>
      <c r="C4" s="25" t="s">
        <v>19</v>
      </c>
      <c r="D4" s="25" t="s">
        <v>20</v>
      </c>
      <c r="E4" s="27" t="s">
        <v>1</v>
      </c>
      <c r="F4" s="28"/>
      <c r="G4" s="29"/>
    </row>
    <row r="5" spans="1:7">
      <c r="A5" s="26"/>
      <c r="B5" s="26"/>
      <c r="C5" s="26"/>
      <c r="D5" s="26"/>
      <c r="E5" s="4" t="s">
        <v>2</v>
      </c>
      <c r="F5" s="4" t="s">
        <v>16</v>
      </c>
      <c r="G5" s="4" t="s">
        <v>21</v>
      </c>
    </row>
    <row r="6" spans="1:7" s="13" customFormat="1">
      <c r="A6" s="10" t="s">
        <v>3</v>
      </c>
      <c r="B6" s="8">
        <v>989630.5</v>
      </c>
      <c r="C6" s="8">
        <v>1083682.8999999999</v>
      </c>
      <c r="D6" s="8">
        <v>1170165.8</v>
      </c>
      <c r="E6" s="8">
        <v>1033859.3</v>
      </c>
      <c r="F6" s="8">
        <v>1036022.4</v>
      </c>
      <c r="G6" s="8">
        <v>1099409.7</v>
      </c>
    </row>
    <row r="7" spans="1:7" s="13" customFormat="1">
      <c r="A7" s="11" t="s">
        <v>4</v>
      </c>
      <c r="B7" s="9">
        <v>114.4</v>
      </c>
      <c r="C7" s="9">
        <f>C6/B6*100</f>
        <v>109.50378954569406</v>
      </c>
      <c r="D7" s="9">
        <f>D6/C6*100</f>
        <v>107.98046181221463</v>
      </c>
      <c r="E7" s="9">
        <f t="shared" ref="E7" si="0">E6/D6*100</f>
        <v>88.351522493650052</v>
      </c>
      <c r="F7" s="9">
        <f t="shared" ref="F7" si="1">F6/E6*100</f>
        <v>100.20922576215159</v>
      </c>
      <c r="G7" s="9">
        <f t="shared" ref="G7" si="2">G6/F6*100</f>
        <v>106.11833296268497</v>
      </c>
    </row>
    <row r="8" spans="1:7" s="13" customFormat="1">
      <c r="A8" s="17" t="s">
        <v>5</v>
      </c>
      <c r="B8" s="18"/>
      <c r="C8" s="18"/>
      <c r="D8" s="18"/>
      <c r="E8" s="18"/>
      <c r="F8" s="18"/>
      <c r="G8" s="18"/>
    </row>
    <row r="9" spans="1:7" s="13" customFormat="1">
      <c r="A9" s="19" t="s">
        <v>6</v>
      </c>
      <c r="B9" s="18">
        <v>267115.90000000002</v>
      </c>
      <c r="C9" s="18">
        <v>288741</v>
      </c>
      <c r="D9" s="18">
        <v>300779.3</v>
      </c>
      <c r="E9" s="18">
        <v>301795.40000000002</v>
      </c>
      <c r="F9" s="18">
        <v>319587</v>
      </c>
      <c r="G9" s="18">
        <v>337057.8</v>
      </c>
    </row>
    <row r="10" spans="1:7" s="13" customFormat="1">
      <c r="A10" s="19" t="s">
        <v>7</v>
      </c>
      <c r="B10" s="18">
        <v>598014.19999999995</v>
      </c>
      <c r="C10" s="18">
        <v>794941.9</v>
      </c>
      <c r="D10" s="18">
        <v>869386.5</v>
      </c>
      <c r="E10" s="18">
        <v>732063.9</v>
      </c>
      <c r="F10" s="18">
        <v>716435.4</v>
      </c>
      <c r="G10" s="18">
        <v>762351.9</v>
      </c>
    </row>
    <row r="11" spans="1:7" s="6" customFormat="1">
      <c r="A11" s="10" t="s">
        <v>8</v>
      </c>
      <c r="B11" s="16">
        <v>979096.7</v>
      </c>
      <c r="C11" s="8">
        <v>1081475</v>
      </c>
      <c r="D11" s="8">
        <v>1190389.1000000001</v>
      </c>
      <c r="E11" s="8">
        <v>1033859.3</v>
      </c>
      <c r="F11" s="8">
        <v>994172.4</v>
      </c>
      <c r="G11" s="8">
        <v>1072410.2</v>
      </c>
    </row>
    <row r="12" spans="1:7" s="6" customFormat="1">
      <c r="A12" s="11" t="s">
        <v>4</v>
      </c>
      <c r="B12" s="15">
        <f>B11/818444.3*100</f>
        <v>119.6289961332738</v>
      </c>
      <c r="C12" s="9">
        <f>C11/B11*100</f>
        <v>110.4564033358503</v>
      </c>
      <c r="D12" s="9">
        <f>D11/C11*100</f>
        <v>110.07088467139788</v>
      </c>
      <c r="E12" s="9">
        <f t="shared" ref="E12:G12" si="3">E11/D11*100</f>
        <v>86.850534837726585</v>
      </c>
      <c r="F12" s="9">
        <f t="shared" si="3"/>
        <v>96.16128616340734</v>
      </c>
      <c r="G12" s="9">
        <f t="shared" si="3"/>
        <v>107.86964112059437</v>
      </c>
    </row>
    <row r="13" spans="1:7" s="6" customFormat="1">
      <c r="A13" s="10" t="s">
        <v>9</v>
      </c>
      <c r="B13" s="8">
        <f t="shared" ref="B13:G13" si="4">B6-B11</f>
        <v>10533.800000000047</v>
      </c>
      <c r="C13" s="8">
        <f t="shared" si="4"/>
        <v>2207.8999999999069</v>
      </c>
      <c r="D13" s="8">
        <f t="shared" si="4"/>
        <v>-20223.300000000047</v>
      </c>
      <c r="E13" s="8">
        <f t="shared" si="4"/>
        <v>0</v>
      </c>
      <c r="F13" s="8">
        <f t="shared" si="4"/>
        <v>41850</v>
      </c>
      <c r="G13" s="8">
        <f t="shared" si="4"/>
        <v>26999.5</v>
      </c>
    </row>
    <row r="15" spans="1:7" ht="40.9" customHeight="1" thickBot="1">
      <c r="A15" s="23" t="s">
        <v>15</v>
      </c>
      <c r="B15" s="23"/>
      <c r="C15" s="23"/>
      <c r="D15" s="23"/>
      <c r="E15" s="23"/>
      <c r="F15" s="23"/>
      <c r="G15" s="23"/>
    </row>
    <row r="16" spans="1:7" s="7" customFormat="1" ht="16.149999999999999" customHeight="1" thickTop="1">
      <c r="A16" s="24" t="s">
        <v>18</v>
      </c>
      <c r="B16" s="24"/>
      <c r="C16" s="24"/>
      <c r="D16" s="24"/>
      <c r="E16" s="24"/>
      <c r="F16" s="24"/>
      <c r="G16" s="24"/>
    </row>
    <row r="17" spans="1:14" ht="19.149999999999999" customHeight="1">
      <c r="A17" s="2"/>
      <c r="B17" s="2"/>
      <c r="C17" s="12"/>
      <c r="D17" s="2"/>
      <c r="E17" s="2"/>
      <c r="F17" s="2"/>
      <c r="G17" s="5" t="s">
        <v>10</v>
      </c>
    </row>
    <row r="18" spans="1:14" ht="15.6" customHeight="1">
      <c r="A18" s="25" t="s">
        <v>0</v>
      </c>
      <c r="B18" s="25" t="s">
        <v>22</v>
      </c>
      <c r="C18" s="25" t="s">
        <v>19</v>
      </c>
      <c r="D18" s="25" t="s">
        <v>20</v>
      </c>
      <c r="E18" s="27" t="s">
        <v>1</v>
      </c>
      <c r="F18" s="28"/>
      <c r="G18" s="29"/>
    </row>
    <row r="19" spans="1:14">
      <c r="A19" s="26"/>
      <c r="B19" s="26"/>
      <c r="C19" s="26"/>
      <c r="D19" s="26"/>
      <c r="E19" s="4" t="s">
        <v>2</v>
      </c>
      <c r="F19" s="4" t="s">
        <v>16</v>
      </c>
      <c r="G19" s="4" t="s">
        <v>21</v>
      </c>
    </row>
    <row r="20" spans="1:14" s="13" customFormat="1">
      <c r="A20" s="10" t="s">
        <v>3</v>
      </c>
      <c r="B20" s="8">
        <v>871418</v>
      </c>
      <c r="C20" s="8">
        <v>956496.7</v>
      </c>
      <c r="D20" s="8">
        <v>1040307.6</v>
      </c>
      <c r="E20" s="8">
        <v>934475.5</v>
      </c>
      <c r="F20" s="8">
        <v>934003.8</v>
      </c>
      <c r="G20" s="8">
        <v>993473.9</v>
      </c>
    </row>
    <row r="21" spans="1:14" s="13" customFormat="1">
      <c r="A21" s="11" t="s">
        <v>4</v>
      </c>
      <c r="B21" s="20">
        <v>109.1</v>
      </c>
      <c r="C21" s="9">
        <f>C20/B20*100</f>
        <v>109.76324794759805</v>
      </c>
      <c r="D21" s="9">
        <f>D20/C20*100</f>
        <v>108.76227800890479</v>
      </c>
      <c r="E21" s="9">
        <f t="shared" ref="E21" si="5">E20/D20*100</f>
        <v>89.826845444558899</v>
      </c>
      <c r="F21" s="9">
        <f t="shared" ref="F21" si="6">F20/E20*100</f>
        <v>99.949522486143309</v>
      </c>
      <c r="G21" s="9">
        <f t="shared" ref="G21" si="7">G20/F20*100</f>
        <v>106.36722248881642</v>
      </c>
    </row>
    <row r="22" spans="1:14" s="13" customFormat="1">
      <c r="A22" s="17" t="s">
        <v>5</v>
      </c>
      <c r="B22" s="18"/>
      <c r="C22" s="18"/>
      <c r="D22" s="18"/>
      <c r="E22" s="18"/>
      <c r="F22" s="18"/>
      <c r="G22" s="18"/>
      <c r="M22" s="13">
        <f>851493.1-850352</f>
        <v>1141.0999999999767</v>
      </c>
    </row>
    <row r="23" spans="1:14" s="13" customFormat="1">
      <c r="A23" s="19" t="s">
        <v>6</v>
      </c>
      <c r="B23" s="18">
        <v>182226.3</v>
      </c>
      <c r="C23" s="18">
        <v>193210.1</v>
      </c>
      <c r="D23" s="18">
        <v>204240.1</v>
      </c>
      <c r="E23" s="18">
        <v>205131.5</v>
      </c>
      <c r="F23" s="18">
        <v>220309.3</v>
      </c>
      <c r="G23" s="18">
        <v>233936.5</v>
      </c>
    </row>
    <row r="24" spans="1:14" s="13" customFormat="1">
      <c r="A24" s="19" t="s">
        <v>7</v>
      </c>
      <c r="B24" s="18">
        <v>628101.6</v>
      </c>
      <c r="C24" s="18">
        <v>763286.6</v>
      </c>
      <c r="D24" s="18">
        <v>836067.5</v>
      </c>
      <c r="E24" s="18">
        <v>729344</v>
      </c>
      <c r="F24" s="18">
        <v>713694.5</v>
      </c>
      <c r="G24" s="18">
        <v>759537.4</v>
      </c>
    </row>
    <row r="25" spans="1:14" s="6" customFormat="1">
      <c r="A25" s="10" t="s">
        <v>8</v>
      </c>
      <c r="B25" s="8">
        <v>872640.9</v>
      </c>
      <c r="C25" s="8">
        <v>956212.5</v>
      </c>
      <c r="D25" s="8">
        <v>1036642.4</v>
      </c>
      <c r="E25" s="8">
        <v>934475.5</v>
      </c>
      <c r="F25" s="8">
        <v>892153.8</v>
      </c>
      <c r="G25" s="8">
        <v>966474.4</v>
      </c>
    </row>
    <row r="26" spans="1:14" s="6" customFormat="1">
      <c r="A26" s="11" t="s">
        <v>4</v>
      </c>
      <c r="B26" s="9">
        <f>B25/777568.4*100</f>
        <v>112.2268986239667</v>
      </c>
      <c r="C26" s="9">
        <f>C25/B25*100</f>
        <v>109.5768603098938</v>
      </c>
      <c r="D26" s="9">
        <f>D25/C25*100</f>
        <v>108.41129978953423</v>
      </c>
      <c r="E26" s="9">
        <f t="shared" ref="E26" si="8">E25/D25*100</f>
        <v>90.1444413232567</v>
      </c>
      <c r="F26" s="9">
        <f t="shared" ref="F26" si="9">F25/E25*100</f>
        <v>95.471074415541125</v>
      </c>
      <c r="G26" s="9">
        <f t="shared" ref="G26" si="10">G25/F25*100</f>
        <v>108.33046947734798</v>
      </c>
    </row>
    <row r="27" spans="1:14" s="6" customFormat="1">
      <c r="A27" s="10" t="s">
        <v>9</v>
      </c>
      <c r="B27" s="8">
        <f t="shared" ref="B27:G27" si="11">B20-B25</f>
        <v>-1222.9000000000233</v>
      </c>
      <c r="C27" s="8">
        <f t="shared" si="11"/>
        <v>284.19999999995343</v>
      </c>
      <c r="D27" s="8">
        <f t="shared" si="11"/>
        <v>3665.1999999999534</v>
      </c>
      <c r="E27" s="8">
        <f t="shared" si="11"/>
        <v>0</v>
      </c>
      <c r="F27" s="8">
        <f t="shared" si="11"/>
        <v>41850</v>
      </c>
      <c r="G27" s="8">
        <f t="shared" si="11"/>
        <v>26999.5</v>
      </c>
    </row>
    <row r="29" spans="1:14" ht="37.15" customHeight="1" thickBot="1">
      <c r="A29" s="23" t="s">
        <v>17</v>
      </c>
      <c r="B29" s="23"/>
      <c r="C29" s="23"/>
      <c r="D29" s="23"/>
      <c r="E29" s="23"/>
      <c r="F29" s="23"/>
      <c r="G29" s="23"/>
    </row>
    <row r="30" spans="1:14" s="7" customFormat="1" ht="19.149999999999999" customHeight="1" thickTop="1">
      <c r="A30" s="24" t="s">
        <v>18</v>
      </c>
      <c r="B30" s="24"/>
      <c r="C30" s="24"/>
      <c r="D30" s="24"/>
      <c r="E30" s="24"/>
      <c r="F30" s="24"/>
      <c r="G30" s="24"/>
    </row>
    <row r="31" spans="1:14">
      <c r="A31" s="2"/>
      <c r="B31" s="2"/>
      <c r="C31" s="12"/>
      <c r="D31" s="2"/>
      <c r="E31" s="2"/>
      <c r="F31" s="2"/>
      <c r="G31" s="5" t="s">
        <v>11</v>
      </c>
    </row>
    <row r="32" spans="1:14" ht="15.6" customHeight="1">
      <c r="A32" s="25" t="s">
        <v>0</v>
      </c>
      <c r="B32" s="25" t="s">
        <v>22</v>
      </c>
      <c r="C32" s="25" t="s">
        <v>19</v>
      </c>
      <c r="D32" s="25" t="s">
        <v>20</v>
      </c>
      <c r="E32" s="27" t="s">
        <v>1</v>
      </c>
      <c r="F32" s="28"/>
      <c r="G32" s="29"/>
      <c r="K32" s="21" t="s">
        <v>13</v>
      </c>
      <c r="L32" s="21"/>
      <c r="M32" s="21"/>
      <c r="N32" s="21"/>
    </row>
    <row r="33" spans="1:14" ht="18" customHeight="1">
      <c r="A33" s="26"/>
      <c r="B33" s="26"/>
      <c r="C33" s="26"/>
      <c r="D33" s="26"/>
      <c r="E33" s="4" t="s">
        <v>2</v>
      </c>
      <c r="F33" s="4" t="s">
        <v>16</v>
      </c>
      <c r="G33" s="4" t="s">
        <v>21</v>
      </c>
      <c r="K33" s="1">
        <v>2018</v>
      </c>
      <c r="L33" s="1">
        <v>2019</v>
      </c>
      <c r="M33" s="1">
        <v>2020</v>
      </c>
    </row>
    <row r="34" spans="1:14" s="13" customFormat="1">
      <c r="A34" s="10" t="s">
        <v>3</v>
      </c>
      <c r="B34" s="8">
        <v>125631.5</v>
      </c>
      <c r="C34" s="8">
        <v>136862.70000000001</v>
      </c>
      <c r="D34" s="8">
        <v>144791</v>
      </c>
      <c r="E34" s="8">
        <f>E37+E38</f>
        <v>118559</v>
      </c>
      <c r="F34" s="8">
        <f t="shared" ref="F34:G34" si="12">F37+F38</f>
        <v>110437.09999999999</v>
      </c>
      <c r="G34" s="8">
        <f t="shared" si="12"/>
        <v>114469.7</v>
      </c>
      <c r="K34" s="14">
        <f>E20+E34-2652.9-23.7</f>
        <v>1050357.9000000001</v>
      </c>
      <c r="L34" s="14">
        <f>F20+F34-2759.7-0.6</f>
        <v>1041680.6000000001</v>
      </c>
      <c r="M34" s="14">
        <f>G20+G34-2855.2</f>
        <v>1105088.4000000001</v>
      </c>
    </row>
    <row r="35" spans="1:14" s="13" customFormat="1">
      <c r="A35" s="11" t="s">
        <v>4</v>
      </c>
      <c r="B35" s="9">
        <v>127</v>
      </c>
      <c r="C35" s="9">
        <f>C34/B34*100</f>
        <v>108.93979614985096</v>
      </c>
      <c r="D35" s="9">
        <f>D34/C34*100</f>
        <v>105.7928858629853</v>
      </c>
      <c r="E35" s="9">
        <f t="shared" ref="E35" si="13">E34/D34*100</f>
        <v>81.882851834713492</v>
      </c>
      <c r="F35" s="9">
        <f t="shared" ref="F35" si="14">F34/E34*100</f>
        <v>93.149486753430779</v>
      </c>
      <c r="G35" s="9">
        <f t="shared" ref="G35" si="15">G34/F34*100</f>
        <v>103.65149030534124</v>
      </c>
    </row>
    <row r="36" spans="1:14" s="13" customFormat="1">
      <c r="A36" s="17" t="s">
        <v>5</v>
      </c>
      <c r="B36" s="18"/>
      <c r="C36" s="18"/>
      <c r="D36" s="18"/>
      <c r="E36" s="18"/>
      <c r="F36" s="18"/>
      <c r="G36" s="18"/>
      <c r="K36" s="22" t="s">
        <v>12</v>
      </c>
      <c r="L36" s="22"/>
      <c r="M36" s="22"/>
      <c r="N36" s="22"/>
    </row>
    <row r="37" spans="1:14" s="13" customFormat="1">
      <c r="A37" s="19" t="s">
        <v>6</v>
      </c>
      <c r="B37" s="18">
        <v>84978</v>
      </c>
      <c r="C37" s="18">
        <v>95554.5</v>
      </c>
      <c r="D37" s="18">
        <v>96539.9</v>
      </c>
      <c r="E37" s="18">
        <v>96663.9</v>
      </c>
      <c r="F37" s="18">
        <v>99277.7</v>
      </c>
      <c r="G37" s="18">
        <v>103121.3</v>
      </c>
      <c r="K37" s="13">
        <v>2018</v>
      </c>
      <c r="L37" s="13">
        <v>2019</v>
      </c>
      <c r="M37" s="13">
        <v>2020</v>
      </c>
    </row>
    <row r="38" spans="1:14" s="13" customFormat="1">
      <c r="A38" s="19" t="s">
        <v>7</v>
      </c>
      <c r="B38" s="18">
        <v>43867</v>
      </c>
      <c r="C38" s="18">
        <v>41308.199999999997</v>
      </c>
      <c r="D38" s="18">
        <v>48251.1</v>
      </c>
      <c r="E38" s="18">
        <v>21895.1</v>
      </c>
      <c r="F38" s="18">
        <v>11159.4</v>
      </c>
      <c r="G38" s="18">
        <v>11348.4</v>
      </c>
      <c r="K38" s="13">
        <f>764306.7+84262.9-2652.9-23.7</f>
        <v>845893</v>
      </c>
      <c r="L38" s="13">
        <f>664877.6+86821-2759.7-0.6</f>
        <v>748938.3</v>
      </c>
      <c r="M38" s="13">
        <f>744982.4+89780.4-2855.2</f>
        <v>831907.60000000009</v>
      </c>
    </row>
    <row r="39" spans="1:14" s="6" customFormat="1">
      <c r="A39" s="10" t="s">
        <v>8</v>
      </c>
      <c r="B39" s="8">
        <v>113874.8</v>
      </c>
      <c r="C39" s="8">
        <v>134939</v>
      </c>
      <c r="D39" s="8">
        <v>168679.5</v>
      </c>
      <c r="E39" s="8">
        <v>118559</v>
      </c>
      <c r="F39" s="8">
        <v>110437.1</v>
      </c>
      <c r="G39" s="8">
        <v>114469.7</v>
      </c>
    </row>
    <row r="40" spans="1:14" s="6" customFormat="1">
      <c r="A40" s="11" t="s">
        <v>4</v>
      </c>
      <c r="B40" s="9">
        <f>B39/90491.7*100</f>
        <v>125.840049418897</v>
      </c>
      <c r="C40" s="9">
        <f>C39/B39*100</f>
        <v>118.49768342073928</v>
      </c>
      <c r="D40" s="9">
        <f>D39/C39*100</f>
        <v>125.00426118468344</v>
      </c>
      <c r="E40" s="9">
        <f t="shared" ref="E40" si="16">E39/D39*100</f>
        <v>70.286549343577605</v>
      </c>
      <c r="F40" s="9">
        <f t="shared" ref="F40" si="17">F39/E39*100</f>
        <v>93.149486753430793</v>
      </c>
      <c r="G40" s="9">
        <f t="shared" ref="G40" si="18">G39/F39*100</f>
        <v>103.65149030534123</v>
      </c>
    </row>
    <row r="41" spans="1:14" s="6" customFormat="1">
      <c r="A41" s="10" t="s">
        <v>9</v>
      </c>
      <c r="B41" s="8">
        <f t="shared" ref="B41:G41" si="19">B34-B39</f>
        <v>11756.699999999997</v>
      </c>
      <c r="C41" s="8">
        <f t="shared" si="19"/>
        <v>1923.7000000000116</v>
      </c>
      <c r="D41" s="8">
        <f t="shared" si="19"/>
        <v>-23888.5</v>
      </c>
      <c r="E41" s="8">
        <f t="shared" si="19"/>
        <v>0</v>
      </c>
      <c r="F41" s="8">
        <f t="shared" si="19"/>
        <v>0</v>
      </c>
      <c r="G41" s="8">
        <f t="shared" si="19"/>
        <v>0</v>
      </c>
    </row>
  </sheetData>
  <mergeCells count="23">
    <mergeCell ref="A15:G15"/>
    <mergeCell ref="A18:A19"/>
    <mergeCell ref="B18:B19"/>
    <mergeCell ref="D18:D19"/>
    <mergeCell ref="E18:G18"/>
    <mergeCell ref="A16:G16"/>
    <mergeCell ref="C18:C19"/>
    <mergeCell ref="A1:G1"/>
    <mergeCell ref="A4:A5"/>
    <mergeCell ref="B4:B5"/>
    <mergeCell ref="D4:D5"/>
    <mergeCell ref="E4:G4"/>
    <mergeCell ref="A2:G2"/>
    <mergeCell ref="C4:C5"/>
    <mergeCell ref="K32:N32"/>
    <mergeCell ref="K36:N36"/>
    <mergeCell ref="A29:G29"/>
    <mergeCell ref="A30:G30"/>
    <mergeCell ref="A32:A33"/>
    <mergeCell ref="B32:B33"/>
    <mergeCell ref="D32:D33"/>
    <mergeCell ref="E32:G32"/>
    <mergeCell ref="C32:C33"/>
  </mergeCells>
  <pageMargins left="0.37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Пользователь Windows</cp:lastModifiedBy>
  <cp:lastPrinted>2018-11-09T15:06:39Z</cp:lastPrinted>
  <dcterms:created xsi:type="dcterms:W3CDTF">2017-10-10T12:47:12Z</dcterms:created>
  <dcterms:modified xsi:type="dcterms:W3CDTF">2019-11-21T07:19:27Z</dcterms:modified>
</cp:coreProperties>
</file>