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80" yWindow="165" windowWidth="16860" windowHeight="12510" tabRatio="744" activeTab="1"/>
  </bookViews>
  <sheets>
    <sheet name="ДОХОДЫ" sheetId="3" r:id="rId1"/>
    <sheet name="РАСХОДЫ " sheetId="2" r:id="rId2"/>
  </sheets>
  <definedNames>
    <definedName name="_xlnm.Print_Area" localSheetId="0">ДОХОДЫ!$A$1:$G$32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G7" i="3"/>
  <c r="G8"/>
  <c r="G9"/>
  <c r="G10"/>
  <c r="G11"/>
  <c r="G12"/>
  <c r="G13"/>
  <c r="G14"/>
  <c r="G15"/>
  <c r="G16"/>
  <c r="G17"/>
  <c r="G19"/>
  <c r="G20"/>
  <c r="G22"/>
  <c r="G23"/>
  <c r="G27"/>
  <c r="G28"/>
  <c r="G29"/>
  <c r="G30"/>
  <c r="E7"/>
  <c r="E8"/>
  <c r="E9"/>
  <c r="E10"/>
  <c r="E11"/>
  <c r="E12"/>
  <c r="E13"/>
  <c r="E14"/>
  <c r="E15"/>
  <c r="E16"/>
  <c r="E17"/>
  <c r="E18"/>
  <c r="E19"/>
  <c r="E20"/>
  <c r="E22"/>
  <c r="E23"/>
  <c r="E25"/>
  <c r="E26"/>
  <c r="E27"/>
  <c r="E28"/>
  <c r="E29"/>
  <c r="E30"/>
  <c r="E32"/>
  <c r="F26" l="1"/>
  <c r="G26" s="1"/>
  <c r="F25" l="1"/>
  <c r="G25" s="1"/>
  <c r="F18"/>
  <c r="G18" s="1"/>
  <c r="F12"/>
  <c r="F10"/>
  <c r="F8"/>
  <c r="F7" l="1"/>
  <c r="F6" s="1"/>
  <c r="F32" s="1"/>
  <c r="G32" s="1"/>
  <c r="G29" i="2" l="1"/>
  <c r="G30"/>
  <c r="G31"/>
  <c r="G32"/>
  <c r="G33"/>
  <c r="G34"/>
  <c r="G77"/>
  <c r="G72"/>
  <c r="G66"/>
  <c r="G67"/>
  <c r="G37"/>
  <c r="D12" i="3"/>
  <c r="C12"/>
  <c r="D26"/>
  <c r="D25" s="1"/>
  <c r="C26"/>
  <c r="C25" s="1"/>
  <c r="D18"/>
  <c r="C18"/>
  <c r="D10"/>
  <c r="C10"/>
  <c r="D8"/>
  <c r="C8"/>
  <c r="F25" i="2"/>
  <c r="F20"/>
  <c r="F7"/>
  <c r="F36"/>
  <c r="G11"/>
  <c r="G54"/>
  <c r="G35"/>
  <c r="D7" i="3" l="1"/>
  <c r="D6" s="1"/>
  <c r="D32" s="1"/>
  <c r="C7"/>
  <c r="C6" l="1"/>
  <c r="C32" s="1"/>
  <c r="E6" l="1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F85" l="1"/>
  <c r="G75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<sst xmlns="http://schemas.openxmlformats.org/spreadsheetml/2006/main" count="235" uniqueCount="229">
  <si>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</si>
  <si>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</si>
  <si>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</si>
  <si>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</si>
  <si>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</si>
  <si>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</si>
  <si>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</si>
  <si>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</si>
  <si>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</si>
  <si>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</si>
  <si>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</si>
  <si>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</si>
  <si>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</si>
  <si>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</si>
  <si>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</si>
  <si>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</si>
  <si>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</si>
  <si>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</si>
  <si>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</si>
  <si>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</si>
  <si>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</si>
  <si>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</si>
  <si>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</si>
  <si>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</si>
  <si>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</si>
  <si>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</si>
  <si>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</si>
  <si>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</si>
  <si>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</si>
  <si>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</si>
  <si>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</si>
  <si>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</si>
  <si>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</si>
  <si>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</si>
  <si>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</si>
  <si>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</si>
  <si>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</si>
  <si>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</si>
  <si>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</si>
  <si>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</si>
  <si>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</si>
  <si>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</si>
  <si>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</si>
  <si>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</si>
  <si>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</si>
  <si>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</si>
  <si>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</si>
  <si>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</si>
  <si>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</si>
  <si>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</si>
  <si>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</si>
  <si>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</si>
  <si>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</si>
  <si>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</si>
  <si>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</si>
  <si>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</si>
  <si>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</si>
  <si>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</si>
  <si>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</si>
  <si>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</si>
  <si>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</si>
  <si>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</si>
  <si>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</si>
  <si>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</si>
  <si>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</si>
  <si>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</si>
  <si>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</si>
  <si>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</si>
  <si>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</si>
  <si>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</si>
  <si>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</si>
  <si>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</si>
  <si>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</si>
  <si>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</si>
  <si>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</si>
  <si>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</si>
  <si>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</si>
  <si>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</si>
  <si>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</si>
  <si>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</si>
  <si>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</si>
  <si>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</si>
  <si>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</si>
  <si>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</si>
  <si>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</si>
  <si>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</si>
  <si>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</si>
  <si>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</si>
  <si>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</si>
  <si>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</si>
  <si>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</si>
  <si>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</si>
  <si>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</si>
  <si>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</si>
  <si>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</si>
  <si>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</si>
  <si>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</si>
  <si>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</si>
  <si>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</si>
  <si>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</si>
  <si>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</si>
  <si>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</si>
  <si>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</si>
  <si>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</si>
  <si>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</si>
  <si>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</si>
  <si>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</si>
  <si>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</si>
  <si>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</si>
  <si>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</si>
  <si>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</si>
  <si>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</si>
  <si>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</si>
  <si>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</si>
  <si>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</si>
  <si>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</si>
  <si>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</si>
  <si>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</si>
  <si>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</si>
  <si>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</si>
  <si>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</si>
  <si>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</si>
  <si>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</si>
  <si>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</si>
  <si>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</si>
  <si>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</si>
  <si>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</si>
  <si>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</si>
  <si>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</si>
  <si>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</si>
  <si>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</si>
  <si>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</si>
  <si>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</si>
  <si>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</si>
  <si>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</si>
  <si>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</si>
  <si>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</si>
  <si>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</si>
  <si>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</si>
  <si>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</si>
  <si>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</si>
  <si>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</si>
  <si>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</si>
  <si>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</si>
  <si>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</si>
  <si>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</si>
  <si>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</si>
  <si>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</si>
  <si>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</si>
  <si>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</si>
  <si>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</si>
  <si>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</si>
  <si>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</si>
  <si>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</si>
  <si>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</si>
  <si>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</si>
  <si>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</si>
  <si>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</si>
  <si>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</si>
  <si>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</si>
  <si>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</si>
  <si>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</si>
  <si>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</si>
  <si>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</si>
  <si>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</si>
  <si>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</si>
  <si>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</si>
  <si>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</si>
  <si>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</si>
  <si>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</si>
  <si>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</si>
  <si>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</si>
  <si>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</si>
  <si>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</si>
  <si>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</si>
  <si>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</si>
  <si>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</si>
  <si>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</si>
  <si>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</si>
  <si>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</si>
  <si>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</si>
  <si>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</si>
  <si>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</si>
  <si>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</si>
  <si>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</si>
  <si>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</si>
  <si>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</si>
  <si>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</si>
  <si>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</si>
  <si>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</si>
  <si>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</si>
  <si>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</si>
  <si>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</si>
  <si>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</si>
  <si>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</si>
  <si>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</si>
  <si>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</si>
  <si>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</si>
  <si>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</si>
  <si>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</si>
  <si>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</si>
  <si>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</si>
  <si>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</si>
  <si>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</si>
  <si>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</si>
  <si>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</si>
  <si>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</si>
  <si>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</si>
  <si>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</si>
  <si>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</si>
  <si>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</si>
  <si>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</si>
  <si>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>2 02 10000 00 0000 151</t>
  </si>
  <si>
    <t>2 02 20000 00 0000 151</t>
  </si>
  <si>
    <t>2 02 30000 00 0000 151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</si>
  <si>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</si>
  <si>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</si>
  <si>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</si>
  <si>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</si>
  <si>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</si>
  <si>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</si>
  <si>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</si>
  <si>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</si>
  <si>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>2 02 40000 00 0000 151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</si>
  <si>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</si>
  <si>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за 2020 года</t>
  </si>
  <si>
    <t>за 2019 года</t>
  </si>
  <si>
    <t>за 2019 год</t>
  </si>
  <si>
    <t>за 2020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</si>
</sst>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000"/>
    <numFmt numFmtId="166" formatCode="0.0"/>
  </numFmts>
  <fonts count="27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4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4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5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4" fontId="20" fillId="0" borderId="0" xfId="4" applyNumberFormat="1" applyFont="1"/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horizontal="right" wrapText="1" shrinkToFit="1"/>
    </xf>
    <xf numFmtId="164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4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right" wrapText="1" shrinkToFit="1"/>
    </xf>
    <xf numFmtId="164" fontId="4" fillId="0" borderId="1" xfId="4" applyNumberFormat="1" applyFont="1" applyFill="1" applyBorder="1" applyAlignment="1">
      <alignment horizontal="center" vertical="center" wrapText="1" shrinkToFit="1"/>
    </xf>
    <xf numFmtId="164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4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4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0" fontId="5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zoomScale="86" zoomScaleNormal="86" zoomScaleSheetLayoutView="83" workbookViewId="0">
      <selection activeCell="B32" sqref="B32"/>
    </sheetView>
  </sheetViews>
  <sheetFormatPr defaultColWidth="9.33203125" defaultRowHeight="15"/>
  <cols>
    <col min="1" max="1" width="33" style="1" customWidth="1"/>
    <col min="2" max="2" width="68.5" style="1" customWidth="1"/>
    <col min="3" max="3" width="22.1640625" style="1" customWidth="1"/>
    <col min="4" max="4" width="18.5" style="1" customWidth="1"/>
    <col min="5" max="5" width="15.6640625" style="1" customWidth="1"/>
    <col min="6" max="6" width="17.6640625" style="1" customWidth="1"/>
    <col min="7" max="7" width="18.6640625" style="1" customWidth="1"/>
    <col min="8" max="8" width="12.33203125" style="1" customWidth="1"/>
    <col min="9" max="9" width="14.1640625" style="1" customWidth="1"/>
    <col min="10" max="12" width="9.33203125" style="1"/>
    <col min="13" max="13" width="14" style="1" customWidth="1"/>
    <col min="14" max="16" width="9.33203125" style="1"/>
    <col min="17" max="17" width="28.5" style="1" customWidth="1"/>
    <col min="18" max="16384" width="9.33203125" style="1"/>
  </cols>
  <sheetData>
    <row r="1" spans="1:18" ht="41.45" customHeight="1">
      <c r="A1" s="79" t="s">
        <v>183</v>
      </c>
      <c r="B1" s="79"/>
      <c r="C1" s="79"/>
      <c r="D1" s="79"/>
      <c r="E1" s="79"/>
      <c r="F1" s="79"/>
      <c r="G1" s="79"/>
    </row>
    <row r="2" spans="1:18" ht="14.45" customHeight="1">
      <c r="F2" s="2"/>
      <c r="G2" s="9" t="s">
        <v>17</v>
      </c>
    </row>
    <row r="3" spans="1:18" ht="26.45" customHeight="1">
      <c r="A3" s="80" t="s">
        <v>16</v>
      </c>
      <c r="B3" s="80" t="s">
        <v>15</v>
      </c>
      <c r="C3" s="80" t="s">
        <v>228</v>
      </c>
      <c r="D3" s="80"/>
      <c r="E3" s="80"/>
      <c r="F3" s="76" t="s">
        <v>227</v>
      </c>
      <c r="G3" s="80" t="s">
        <v>14</v>
      </c>
      <c r="J3" s="78"/>
      <c r="K3" s="78"/>
      <c r="L3" s="78"/>
      <c r="M3" s="78"/>
      <c r="N3" s="78"/>
      <c r="O3" s="78"/>
      <c r="P3" s="78"/>
      <c r="Q3" s="78"/>
      <c r="R3" s="78"/>
    </row>
    <row r="4" spans="1:18" ht="81.599999999999994" customHeight="1">
      <c r="A4" s="80"/>
      <c r="B4" s="80"/>
      <c r="C4" s="43" t="s">
        <v>181</v>
      </c>
      <c r="D4" s="77" t="s">
        <v>12</v>
      </c>
      <c r="E4" s="43" t="s">
        <v>216</v>
      </c>
      <c r="F4" s="43" t="s">
        <v>217</v>
      </c>
      <c r="G4" s="80"/>
      <c r="I4" s="8"/>
      <c r="J4" s="78"/>
      <c r="K4" s="78"/>
      <c r="L4" s="78"/>
      <c r="M4" s="78"/>
      <c r="N4" s="78"/>
      <c r="O4" s="78"/>
      <c r="P4" s="78"/>
      <c r="Q4" s="78"/>
      <c r="R4" s="78"/>
    </row>
    <row r="5" spans="1:18" ht="17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4" customFormat="1" ht="16.899999999999999" customHeight="1">
      <c r="A6" s="57" t="s">
        <v>11</v>
      </c>
      <c r="B6" s="58" t="s">
        <v>218</v>
      </c>
      <c r="C6" s="59">
        <f>C7+C18</f>
        <v>210589.69999999998</v>
      </c>
      <c r="D6" s="59">
        <f>D7+D18</f>
        <v>216425.3</v>
      </c>
      <c r="E6" s="64">
        <f t="shared" ref="E6:E32" si="0">D6/C6*100</f>
        <v>102.77107569838411</v>
      </c>
      <c r="F6" s="59">
        <f>F7+F18</f>
        <v>214900.1</v>
      </c>
      <c r="G6" s="64">
        <f>D6/F6*100</f>
        <v>100.70972512344107</v>
      </c>
      <c r="H6" s="52"/>
      <c r="I6" s="53"/>
    </row>
    <row r="7" spans="1:18" s="54" customFormat="1" ht="16.899999999999999" customHeight="1">
      <c r="A7" s="57"/>
      <c r="B7" s="58" t="s">
        <v>219</v>
      </c>
      <c r="C7" s="59">
        <f>C8+C10+C12+C16</f>
        <v>189408.19999999998</v>
      </c>
      <c r="D7" s="59">
        <f>D8+D10+D12+D16</f>
        <v>195832.8</v>
      </c>
      <c r="E7" s="64">
        <f t="shared" si="0"/>
        <v>103.39193340098265</v>
      </c>
      <c r="F7" s="59">
        <f>F8+F10+F12+F16</f>
        <v>192628.1</v>
      </c>
      <c r="G7" s="64">
        <f t="shared" ref="G7:G32" si="1">D7/F7*100</f>
        <v>101.66367212260307</v>
      </c>
      <c r="H7" s="52"/>
      <c r="I7" s="53"/>
    </row>
    <row r="8" spans="1:18" s="44" customFormat="1" ht="18" customHeight="1">
      <c r="A8" s="60" t="s">
        <v>203</v>
      </c>
      <c r="B8" s="61" t="s">
        <v>184</v>
      </c>
      <c r="C8" s="62">
        <f>C9</f>
        <v>121092.8</v>
      </c>
      <c r="D8" s="62">
        <f>D9</f>
        <v>128330</v>
      </c>
      <c r="E8" s="64">
        <f t="shared" si="0"/>
        <v>105.97657333879471</v>
      </c>
      <c r="F8" s="62">
        <f>F9</f>
        <v>115246.5</v>
      </c>
      <c r="G8" s="64">
        <f t="shared" si="1"/>
        <v>111.35262242237292</v>
      </c>
      <c r="H8" s="6"/>
      <c r="I8" s="7"/>
    </row>
    <row r="9" spans="1:18" ht="18" customHeight="1">
      <c r="A9" s="5" t="s">
        <v>204</v>
      </c>
      <c r="B9" s="46" t="s">
        <v>10</v>
      </c>
      <c r="C9" s="3">
        <v>121092.8</v>
      </c>
      <c r="D9" s="3">
        <v>128330</v>
      </c>
      <c r="E9" s="64">
        <f t="shared" si="0"/>
        <v>105.97657333879471</v>
      </c>
      <c r="F9" s="13">
        <v>115246.5</v>
      </c>
      <c r="G9" s="64">
        <f t="shared" si="1"/>
        <v>111.35262242237292</v>
      </c>
      <c r="H9" s="6"/>
      <c r="I9" s="7"/>
    </row>
    <row r="10" spans="1:18" s="44" customFormat="1" ht="33" customHeight="1">
      <c r="A10" s="63" t="s">
        <v>215</v>
      </c>
      <c r="B10" s="61" t="s">
        <v>185</v>
      </c>
      <c r="C10" s="62">
        <f>C11</f>
        <v>30000</v>
      </c>
      <c r="D10" s="62">
        <f>D11</f>
        <v>30328.3</v>
      </c>
      <c r="E10" s="64">
        <f t="shared" si="0"/>
        <v>101.09433333333332</v>
      </c>
      <c r="F10" s="62">
        <f>F11</f>
        <v>32883.4</v>
      </c>
      <c r="G10" s="64">
        <f t="shared" si="1"/>
        <v>92.229818084504629</v>
      </c>
      <c r="H10" s="6"/>
      <c r="I10" s="7"/>
    </row>
    <row r="11" spans="1:18" ht="31.15" customHeight="1">
      <c r="A11" s="5" t="s">
        <v>9</v>
      </c>
      <c r="B11" s="46" t="s">
        <v>186</v>
      </c>
      <c r="C11" s="3">
        <v>30000</v>
      </c>
      <c r="D11" s="3">
        <v>30328.3</v>
      </c>
      <c r="E11" s="64">
        <f t="shared" si="0"/>
        <v>101.09433333333332</v>
      </c>
      <c r="F11" s="13">
        <v>32883.4</v>
      </c>
      <c r="G11" s="64">
        <f t="shared" si="1"/>
        <v>92.229818084504629</v>
      </c>
      <c r="H11" s="6"/>
      <c r="I11" s="7"/>
    </row>
    <row r="12" spans="1:18" s="44" customFormat="1" ht="16.899999999999999" customHeight="1">
      <c r="A12" s="60" t="s">
        <v>205</v>
      </c>
      <c r="B12" s="61" t="s">
        <v>187</v>
      </c>
      <c r="C12" s="62">
        <f>C13+C14+C15</f>
        <v>33156.400000000001</v>
      </c>
      <c r="D12" s="62">
        <f>D13+D14+D15</f>
        <v>31992.3</v>
      </c>
      <c r="E12" s="64">
        <f t="shared" si="0"/>
        <v>96.489063951454312</v>
      </c>
      <c r="F12" s="62">
        <f>F13+F14+F15</f>
        <v>39274.599999999991</v>
      </c>
      <c r="G12" s="64">
        <f t="shared" si="1"/>
        <v>81.457990660630557</v>
      </c>
      <c r="H12" s="6"/>
      <c r="I12" s="7"/>
    </row>
    <row r="13" spans="1:18" ht="30" customHeight="1">
      <c r="A13" s="5" t="s">
        <v>206</v>
      </c>
      <c r="B13" s="46" t="s">
        <v>188</v>
      </c>
      <c r="C13" s="3">
        <v>18473.7</v>
      </c>
      <c r="D13" s="3">
        <v>17027.5</v>
      </c>
      <c r="E13" s="64">
        <f t="shared" si="0"/>
        <v>92.171573642529651</v>
      </c>
      <c r="F13" s="13">
        <v>20127.8</v>
      </c>
      <c r="G13" s="64">
        <f t="shared" si="1"/>
        <v>84.596925645127641</v>
      </c>
      <c r="H13" s="6"/>
      <c r="I13" s="7"/>
    </row>
    <row r="14" spans="1:18" ht="16.149999999999999" customHeight="1">
      <c r="A14" s="5" t="s">
        <v>8</v>
      </c>
      <c r="B14" s="46" t="s">
        <v>7</v>
      </c>
      <c r="C14" s="3">
        <v>14325.7</v>
      </c>
      <c r="D14" s="3">
        <v>14557</v>
      </c>
      <c r="E14" s="64">
        <f t="shared" si="0"/>
        <v>101.61458078837333</v>
      </c>
      <c r="F14" s="13">
        <v>18834.099999999999</v>
      </c>
      <c r="G14" s="64">
        <f t="shared" si="1"/>
        <v>77.29065896432536</v>
      </c>
      <c r="H14" s="6"/>
      <c r="I14" s="7"/>
    </row>
    <row r="15" spans="1:18" ht="30" customHeight="1">
      <c r="A15" s="5" t="s">
        <v>207</v>
      </c>
      <c r="B15" s="46" t="s">
        <v>189</v>
      </c>
      <c r="C15" s="3">
        <v>357</v>
      </c>
      <c r="D15" s="3">
        <v>407.8</v>
      </c>
      <c r="E15" s="64">
        <f t="shared" si="0"/>
        <v>114.22969187675069</v>
      </c>
      <c r="F15" s="13">
        <v>312.7</v>
      </c>
      <c r="G15" s="64">
        <f t="shared" si="1"/>
        <v>130.41253597697477</v>
      </c>
      <c r="H15" s="6"/>
      <c r="I15" s="7"/>
    </row>
    <row r="16" spans="1:18" s="44" customFormat="1" ht="16.899999999999999" customHeight="1">
      <c r="A16" s="45" t="s">
        <v>208</v>
      </c>
      <c r="B16" s="47" t="s">
        <v>190</v>
      </c>
      <c r="C16" s="4">
        <v>5159</v>
      </c>
      <c r="D16" s="4">
        <v>5182.2</v>
      </c>
      <c r="E16" s="64">
        <f t="shared" si="0"/>
        <v>100.44969955417716</v>
      </c>
      <c r="F16" s="42">
        <v>5223.6000000000004</v>
      </c>
      <c r="G16" s="64">
        <f t="shared" si="1"/>
        <v>99.207443142660225</v>
      </c>
      <c r="H16" s="6"/>
      <c r="I16" s="7"/>
    </row>
    <row r="17" spans="1:9" ht="31.9" hidden="1" customHeight="1">
      <c r="A17" s="5" t="s">
        <v>6</v>
      </c>
      <c r="B17" s="46" t="s">
        <v>191</v>
      </c>
      <c r="C17" s="3"/>
      <c r="D17" s="3"/>
      <c r="E17" s="64" t="e">
        <f t="shared" si="0"/>
        <v>#DIV/0!</v>
      </c>
      <c r="F17" s="13"/>
      <c r="G17" s="64" t="e">
        <f t="shared" si="1"/>
        <v>#DIV/0!</v>
      </c>
      <c r="H17" s="6"/>
      <c r="I17" s="7"/>
    </row>
    <row r="18" spans="1:9" s="54" customFormat="1" ht="18" customHeight="1">
      <c r="A18" s="57"/>
      <c r="B18" s="58" t="s">
        <v>220</v>
      </c>
      <c r="C18" s="59">
        <f>C19+C20+C22+C23+C24</f>
        <v>21181.5</v>
      </c>
      <c r="D18" s="59">
        <f>D19+D20+D22+D23+D24</f>
        <v>20592.5</v>
      </c>
      <c r="E18" s="64">
        <f t="shared" si="0"/>
        <v>97.219271534121759</v>
      </c>
      <c r="F18" s="59">
        <f>F19+F20+F21+F22+F23+F24</f>
        <v>22272</v>
      </c>
      <c r="G18" s="64">
        <f t="shared" si="1"/>
        <v>92.459141522988503</v>
      </c>
      <c r="H18" s="52"/>
      <c r="I18" s="53"/>
    </row>
    <row r="19" spans="1:9" ht="30" customHeight="1">
      <c r="A19" s="5" t="s">
        <v>209</v>
      </c>
      <c r="B19" s="46" t="s">
        <v>192</v>
      </c>
      <c r="C19" s="3">
        <v>6051.5</v>
      </c>
      <c r="D19" s="3">
        <v>7050.3</v>
      </c>
      <c r="E19" s="64">
        <f t="shared" si="0"/>
        <v>116.50499876063787</v>
      </c>
      <c r="F19" s="13">
        <v>5632.1</v>
      </c>
      <c r="G19" s="64">
        <f t="shared" si="1"/>
        <v>125.18066085474334</v>
      </c>
      <c r="H19" s="6"/>
      <c r="I19" s="7"/>
    </row>
    <row r="20" spans="1:9" ht="16.899999999999999" customHeight="1">
      <c r="A20" s="5" t="s">
        <v>210</v>
      </c>
      <c r="B20" s="46" t="s">
        <v>193</v>
      </c>
      <c r="C20" s="3">
        <v>762</v>
      </c>
      <c r="D20" s="3">
        <v>458.7</v>
      </c>
      <c r="E20" s="64">
        <f t="shared" si="0"/>
        <v>60.196850393700785</v>
      </c>
      <c r="F20" s="13">
        <v>615.29999999999995</v>
      </c>
      <c r="G20" s="64">
        <f t="shared" si="1"/>
        <v>74.549000487567042</v>
      </c>
      <c r="H20" s="6"/>
      <c r="I20" s="7"/>
    </row>
    <row r="21" spans="1:9" ht="30.6" hidden="1" customHeight="1">
      <c r="A21" s="5" t="s">
        <v>5</v>
      </c>
      <c r="B21" s="46" t="s">
        <v>194</v>
      </c>
      <c r="C21" s="3"/>
      <c r="D21" s="3"/>
      <c r="E21" s="64"/>
      <c r="F21" s="13"/>
      <c r="G21" s="64"/>
      <c r="H21" s="6"/>
      <c r="I21" s="7"/>
    </row>
    <row r="22" spans="1:9" ht="31.15" customHeight="1">
      <c r="A22" s="5" t="s">
        <v>4</v>
      </c>
      <c r="B22" s="46" t="s">
        <v>195</v>
      </c>
      <c r="C22" s="3">
        <v>12918</v>
      </c>
      <c r="D22" s="3">
        <v>11527.4</v>
      </c>
      <c r="E22" s="64">
        <f t="shared" si="0"/>
        <v>89.235175723796246</v>
      </c>
      <c r="F22" s="13">
        <v>11791.6</v>
      </c>
      <c r="G22" s="64">
        <f t="shared" si="1"/>
        <v>97.759421961396242</v>
      </c>
      <c r="H22" s="6"/>
      <c r="I22" s="7"/>
    </row>
    <row r="23" spans="1:9" ht="16.149999999999999" customHeight="1">
      <c r="A23" s="5" t="s">
        <v>3</v>
      </c>
      <c r="B23" s="46" t="s">
        <v>196</v>
      </c>
      <c r="C23" s="3">
        <v>1450</v>
      </c>
      <c r="D23" s="3">
        <v>1556.1</v>
      </c>
      <c r="E23" s="64">
        <f t="shared" si="0"/>
        <v>107.31724137931033</v>
      </c>
      <c r="F23" s="13">
        <v>4233</v>
      </c>
      <c r="G23" s="64">
        <f t="shared" si="1"/>
        <v>36.761162296243796</v>
      </c>
      <c r="H23" s="6"/>
      <c r="I23" s="7"/>
    </row>
    <row r="24" spans="1:9" ht="16.149999999999999" customHeight="1">
      <c r="A24" s="5" t="s">
        <v>2</v>
      </c>
      <c r="B24" s="46" t="s">
        <v>197</v>
      </c>
      <c r="C24" s="3"/>
      <c r="D24" s="3">
        <v>0</v>
      </c>
      <c r="E24" s="64"/>
      <c r="F24" s="13">
        <v>0</v>
      </c>
      <c r="G24" s="64"/>
      <c r="H24" s="6"/>
      <c r="I24" s="7"/>
    </row>
    <row r="25" spans="1:9" s="54" customFormat="1" ht="18.600000000000001" customHeight="1">
      <c r="A25" s="57" t="s">
        <v>1</v>
      </c>
      <c r="B25" s="58" t="s">
        <v>221</v>
      </c>
      <c r="C25" s="59">
        <f>C26</f>
        <v>835412.1</v>
      </c>
      <c r="D25" s="59">
        <f>D26</f>
        <v>829623.59999999986</v>
      </c>
      <c r="E25" s="64">
        <f t="shared" si="0"/>
        <v>99.307108431874497</v>
      </c>
      <c r="F25" s="59">
        <f>F26</f>
        <v>852737.09999999986</v>
      </c>
      <c r="G25" s="64">
        <f t="shared" si="1"/>
        <v>97.289492857763548</v>
      </c>
      <c r="H25" s="52"/>
      <c r="I25" s="53"/>
    </row>
    <row r="26" spans="1:9" s="44" customFormat="1" ht="32.450000000000003" customHeight="1">
      <c r="A26" s="60" t="s">
        <v>211</v>
      </c>
      <c r="B26" s="61" t="s">
        <v>198</v>
      </c>
      <c r="C26" s="62">
        <f>C27+C28+C29+C30</f>
        <v>835412.1</v>
      </c>
      <c r="D26" s="62">
        <f>D27+D28+D29+D30</f>
        <v>829623.59999999986</v>
      </c>
      <c r="E26" s="64">
        <f t="shared" si="0"/>
        <v>99.307108431874497</v>
      </c>
      <c r="F26" s="62">
        <f>F27+F28+F29+F30+F31</f>
        <v>852737.09999999986</v>
      </c>
      <c r="G26" s="64">
        <f t="shared" si="1"/>
        <v>97.289492857763548</v>
      </c>
      <c r="H26" s="6"/>
      <c r="I26" s="7"/>
    </row>
    <row r="27" spans="1:9" ht="31.9" customHeight="1">
      <c r="A27" s="5" t="s">
        <v>212</v>
      </c>
      <c r="B27" s="46" t="s">
        <v>199</v>
      </c>
      <c r="C27" s="3">
        <v>176443.8</v>
      </c>
      <c r="D27" s="3">
        <v>176443.8</v>
      </c>
      <c r="E27" s="64">
        <f t="shared" si="0"/>
        <v>100</v>
      </c>
      <c r="F27" s="13">
        <v>202281.60000000001</v>
      </c>
      <c r="G27" s="64">
        <f t="shared" si="1"/>
        <v>87.226816477623274</v>
      </c>
      <c r="H27" s="6"/>
      <c r="I27" s="7"/>
    </row>
    <row r="28" spans="1:9" ht="32.450000000000003" customHeight="1">
      <c r="A28" s="5" t="s">
        <v>213</v>
      </c>
      <c r="B28" s="46" t="s">
        <v>200</v>
      </c>
      <c r="C28" s="3">
        <v>102017.7</v>
      </c>
      <c r="D28" s="3">
        <v>97539.5</v>
      </c>
      <c r="E28" s="64">
        <f t="shared" si="0"/>
        <v>95.610369573123094</v>
      </c>
      <c r="F28" s="13">
        <v>142604</v>
      </c>
      <c r="G28" s="64">
        <f t="shared" si="1"/>
        <v>68.398852767103307</v>
      </c>
      <c r="H28" s="6"/>
      <c r="I28" s="7"/>
    </row>
    <row r="29" spans="1:9" ht="32.450000000000003" customHeight="1">
      <c r="A29" s="5" t="s">
        <v>214</v>
      </c>
      <c r="B29" s="46" t="s">
        <v>201</v>
      </c>
      <c r="C29" s="3">
        <v>531953.4</v>
      </c>
      <c r="D29" s="3">
        <v>530643.1</v>
      </c>
      <c r="E29" s="64">
        <f t="shared" si="0"/>
        <v>99.753681431493803</v>
      </c>
      <c r="F29" s="13">
        <v>487088.3</v>
      </c>
      <c r="G29" s="64">
        <f t="shared" si="1"/>
        <v>108.94186947212651</v>
      </c>
      <c r="H29" s="6"/>
      <c r="I29" s="7"/>
    </row>
    <row r="30" spans="1:9" ht="18.600000000000001" customHeight="1">
      <c r="A30" s="5" t="s">
        <v>223</v>
      </c>
      <c r="B30" s="46" t="s">
        <v>0</v>
      </c>
      <c r="C30" s="3">
        <v>24997.200000000001</v>
      </c>
      <c r="D30" s="3">
        <v>24997.200000000001</v>
      </c>
      <c r="E30" s="64">
        <f t="shared" si="0"/>
        <v>100</v>
      </c>
      <c r="F30" s="13">
        <v>20763.2</v>
      </c>
      <c r="G30" s="64">
        <f t="shared" si="1"/>
        <v>120.39184711412499</v>
      </c>
      <c r="H30" s="6"/>
      <c r="I30" s="7"/>
    </row>
    <row r="31" spans="1:9" ht="60.6" hidden="1" customHeight="1">
      <c r="A31" s="5" t="s">
        <v>222</v>
      </c>
      <c r="B31" s="46" t="s">
        <v>224</v>
      </c>
      <c r="C31" s="3"/>
      <c r="D31" s="3"/>
      <c r="E31" s="64"/>
      <c r="F31" s="13"/>
      <c r="G31" s="64"/>
      <c r="H31" s="6"/>
      <c r="I31" s="7"/>
    </row>
    <row r="32" spans="1:9" s="56" customFormat="1" ht="19.149999999999999" customHeight="1">
      <c r="A32" s="55"/>
      <c r="B32" s="50" t="s">
        <v>202</v>
      </c>
      <c r="C32" s="51">
        <f>C6+C25</f>
        <v>1046001.7999999999</v>
      </c>
      <c r="D32" s="51">
        <f>D6+D25</f>
        <v>1046048.8999999999</v>
      </c>
      <c r="E32" s="64">
        <f t="shared" si="0"/>
        <v>100.00450286032012</v>
      </c>
      <c r="F32" s="51">
        <f>F6+F25</f>
        <v>1067637.2</v>
      </c>
      <c r="G32" s="64">
        <f t="shared" si="1"/>
        <v>97.97793669984523</v>
      </c>
    </row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view="pageBreakPreview" zoomScale="85" zoomScaleNormal="44" zoomScaleSheetLayoutView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C16" sqref="C16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19.664062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86" t="s">
        <v>182</v>
      </c>
      <c r="B1" s="86"/>
      <c r="C1" s="86"/>
      <c r="D1" s="86"/>
      <c r="E1" s="86"/>
      <c r="F1" s="86"/>
      <c r="G1" s="86"/>
      <c r="K1" s="15"/>
    </row>
    <row r="2" spans="1:15" ht="20.25" customHeight="1">
      <c r="A2" s="86" t="s">
        <v>18</v>
      </c>
      <c r="B2" s="86"/>
      <c r="C2" s="86"/>
      <c r="D2" s="86"/>
      <c r="E2" s="86"/>
      <c r="F2" s="86"/>
      <c r="G2" s="86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37.15" customHeight="1">
      <c r="A4" s="87" t="s">
        <v>16</v>
      </c>
      <c r="B4" s="89" t="s">
        <v>19</v>
      </c>
      <c r="C4" s="90" t="s">
        <v>225</v>
      </c>
      <c r="D4" s="90"/>
      <c r="E4" s="90"/>
      <c r="F4" s="75" t="s">
        <v>226</v>
      </c>
      <c r="G4" s="90" t="s">
        <v>14</v>
      </c>
      <c r="I4" s="81"/>
      <c r="J4" s="81"/>
      <c r="K4" s="81"/>
      <c r="L4" s="81"/>
      <c r="M4" s="81"/>
      <c r="N4" s="81"/>
      <c r="O4" s="81"/>
    </row>
    <row r="5" spans="1:15" ht="66.75" customHeight="1">
      <c r="A5" s="88"/>
      <c r="B5" s="88"/>
      <c r="C5" s="18" t="s">
        <v>20</v>
      </c>
      <c r="D5" s="18" t="s">
        <v>12</v>
      </c>
      <c r="E5" s="18" t="s">
        <v>13</v>
      </c>
      <c r="F5" s="18" t="s">
        <v>12</v>
      </c>
      <c r="G5" s="90"/>
      <c r="H5" s="19"/>
      <c r="I5" s="81"/>
      <c r="J5" s="81"/>
      <c r="K5" s="81"/>
      <c r="L5" s="81"/>
      <c r="M5" s="81"/>
      <c r="N5" s="81"/>
      <c r="O5" s="81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1"/>
      <c r="J6" s="81"/>
      <c r="K6" s="81"/>
      <c r="L6" s="81"/>
      <c r="M6" s="81"/>
      <c r="N6" s="81"/>
      <c r="O6" s="81"/>
    </row>
    <row r="7" spans="1:15" ht="18.75">
      <c r="A7" s="71" t="s">
        <v>21</v>
      </c>
      <c r="B7" s="69" t="s">
        <v>22</v>
      </c>
      <c r="C7" s="70">
        <f>SUM(C8:C16)</f>
        <v>65564</v>
      </c>
      <c r="D7" s="70">
        <f>SUM(D8:D16)</f>
        <v>65153.2</v>
      </c>
      <c r="E7" s="70">
        <f>D7/C7*100</f>
        <v>99.373436642059659</v>
      </c>
      <c r="F7" s="70">
        <f>SUM(F8:F16)</f>
        <v>60394.8</v>
      </c>
      <c r="G7" s="70">
        <f>D7/F7*100</f>
        <v>107.87882400471563</v>
      </c>
      <c r="H7" s="19"/>
      <c r="I7" s="82"/>
      <c r="J7" s="82"/>
      <c r="K7" s="82"/>
      <c r="L7" s="82"/>
      <c r="M7" s="82"/>
      <c r="N7" s="82"/>
      <c r="O7" s="82"/>
    </row>
    <row r="8" spans="1:15" ht="34.9" customHeight="1">
      <c r="A8" s="24" t="s">
        <v>23</v>
      </c>
      <c r="B8" s="25" t="s">
        <v>24</v>
      </c>
      <c r="C8" s="49">
        <v>1488</v>
      </c>
      <c r="D8" s="49">
        <v>1484.3</v>
      </c>
      <c r="E8" s="65">
        <f t="shared" ref="E8:E71" si="0">D8/C8*100</f>
        <v>99.751344086021504</v>
      </c>
      <c r="F8" s="49">
        <v>1429.6</v>
      </c>
      <c r="G8" s="26">
        <f t="shared" ref="G8:G72" si="1">D8/F8*100</f>
        <v>103.82624510352547</v>
      </c>
      <c r="H8" s="19"/>
      <c r="I8" s="82"/>
      <c r="J8" s="82"/>
      <c r="K8" s="82"/>
      <c r="L8" s="82"/>
      <c r="M8" s="82"/>
      <c r="N8" s="82"/>
      <c r="O8" s="82"/>
    </row>
    <row r="9" spans="1:15" ht="47.25">
      <c r="A9" s="24" t="s">
        <v>25</v>
      </c>
      <c r="B9" s="25" t="s">
        <v>26</v>
      </c>
      <c r="C9" s="49">
        <v>524</v>
      </c>
      <c r="D9" s="49">
        <v>512.9</v>
      </c>
      <c r="E9" s="65">
        <f t="shared" si="0"/>
        <v>97.881679389312964</v>
      </c>
      <c r="F9" s="49">
        <v>529.29999999999995</v>
      </c>
      <c r="G9" s="26">
        <f t="shared" si="1"/>
        <v>96.901568108822971</v>
      </c>
      <c r="H9" s="19"/>
      <c r="I9" s="82"/>
      <c r="J9" s="82"/>
      <c r="K9" s="82"/>
      <c r="L9" s="82"/>
      <c r="M9" s="82"/>
      <c r="N9" s="82"/>
      <c r="O9" s="82"/>
    </row>
    <row r="10" spans="1:15" ht="51.6" customHeight="1">
      <c r="A10" s="24" t="s">
        <v>27</v>
      </c>
      <c r="B10" s="25" t="s">
        <v>28</v>
      </c>
      <c r="C10" s="49">
        <v>29709.3</v>
      </c>
      <c r="D10" s="49">
        <v>29609.5</v>
      </c>
      <c r="E10" s="65">
        <f t="shared" si="0"/>
        <v>99.664078251591263</v>
      </c>
      <c r="F10" s="49">
        <v>28345.5</v>
      </c>
      <c r="G10" s="26">
        <f t="shared" si="1"/>
        <v>104.45926161119048</v>
      </c>
      <c r="H10" s="19"/>
      <c r="I10" s="27"/>
      <c r="K10" s="15"/>
    </row>
    <row r="11" spans="1:15" ht="15.75">
      <c r="A11" s="24" t="s">
        <v>29</v>
      </c>
      <c r="B11" s="25" t="s">
        <v>30</v>
      </c>
      <c r="C11" s="49">
        <v>5.5</v>
      </c>
      <c r="D11" s="49">
        <v>5.5</v>
      </c>
      <c r="E11" s="65">
        <f t="shared" si="0"/>
        <v>100</v>
      </c>
      <c r="F11" s="49">
        <v>7.4</v>
      </c>
      <c r="G11" s="26">
        <f t="shared" si="1"/>
        <v>74.324324324324323</v>
      </c>
      <c r="I11" s="27"/>
      <c r="K11" s="15"/>
    </row>
    <row r="12" spans="1:15" ht="47.25">
      <c r="A12" s="24" t="s">
        <v>31</v>
      </c>
      <c r="B12" s="25" t="s">
        <v>32</v>
      </c>
      <c r="C12" s="49">
        <v>11899.4</v>
      </c>
      <c r="D12" s="49">
        <v>11871</v>
      </c>
      <c r="E12" s="65">
        <f t="shared" si="0"/>
        <v>99.761332504159867</v>
      </c>
      <c r="F12" s="49">
        <v>10149.200000000001</v>
      </c>
      <c r="G12" s="26">
        <f t="shared" si="1"/>
        <v>116.96488393173846</v>
      </c>
      <c r="I12" s="27"/>
      <c r="K12" s="15"/>
    </row>
    <row r="13" spans="1:15" ht="15.75">
      <c r="A13" s="24" t="s">
        <v>33</v>
      </c>
      <c r="B13" s="25" t="s">
        <v>34</v>
      </c>
      <c r="C13" s="49">
        <v>163.69999999999999</v>
      </c>
      <c r="D13" s="49">
        <v>163.69999999999999</v>
      </c>
      <c r="E13" s="65">
        <f t="shared" si="0"/>
        <v>100</v>
      </c>
      <c r="F13" s="49"/>
      <c r="G13" s="26"/>
      <c r="I13" s="27"/>
      <c r="K13" s="15"/>
    </row>
    <row r="14" spans="1:15" ht="15.75" hidden="1">
      <c r="A14" s="24" t="s">
        <v>36</v>
      </c>
      <c r="B14" s="25" t="s">
        <v>37</v>
      </c>
      <c r="C14" s="49"/>
      <c r="D14" s="66"/>
      <c r="E14" s="65"/>
      <c r="F14" s="66"/>
      <c r="G14" s="26"/>
      <c r="I14" s="27"/>
      <c r="K14" s="15"/>
    </row>
    <row r="15" spans="1:15" ht="31.5" hidden="1">
      <c r="A15" s="24" t="s">
        <v>38</v>
      </c>
      <c r="B15" s="28" t="s">
        <v>39</v>
      </c>
      <c r="C15" s="49"/>
      <c r="D15" s="49"/>
      <c r="E15" s="65" t="e">
        <f t="shared" si="0"/>
        <v>#DIV/0!</v>
      </c>
      <c r="F15" s="49"/>
      <c r="G15" s="26" t="s">
        <v>40</v>
      </c>
      <c r="I15" s="27"/>
      <c r="K15" s="15"/>
    </row>
    <row r="16" spans="1:15" ht="15.75">
      <c r="A16" s="24" t="s">
        <v>41</v>
      </c>
      <c r="B16" s="25" t="s">
        <v>42</v>
      </c>
      <c r="C16" s="49">
        <v>21774.1</v>
      </c>
      <c r="D16" s="49">
        <v>21506.3</v>
      </c>
      <c r="E16" s="65">
        <f t="shared" si="0"/>
        <v>98.7700984196821</v>
      </c>
      <c r="F16" s="49">
        <v>19933.8</v>
      </c>
      <c r="G16" s="26">
        <f t="shared" si="1"/>
        <v>107.88861130341429</v>
      </c>
      <c r="I16" s="27"/>
      <c r="K16" s="15"/>
    </row>
    <row r="17" spans="1:11" ht="15.75" hidden="1">
      <c r="A17" s="29" t="s">
        <v>43</v>
      </c>
      <c r="B17" s="22" t="s">
        <v>44</v>
      </c>
      <c r="C17" s="48">
        <f>C18+C19</f>
        <v>0</v>
      </c>
      <c r="D17" s="48">
        <f>D18+D19</f>
        <v>0</v>
      </c>
      <c r="E17" s="48" t="e">
        <f t="shared" si="0"/>
        <v>#DIV/0!</v>
      </c>
      <c r="F17" s="48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9"/>
      <c r="D18" s="49"/>
      <c r="E18" s="49" t="e">
        <f t="shared" si="0"/>
        <v>#DIV/0!</v>
      </c>
      <c r="F18" s="49"/>
      <c r="G18" s="26" t="e">
        <f t="shared" si="1"/>
        <v>#DIV/0!</v>
      </c>
      <c r="I18" s="27"/>
      <c r="K18" s="15"/>
    </row>
    <row r="19" spans="1:11" ht="15.75" hidden="1">
      <c r="A19" s="24" t="s">
        <v>47</v>
      </c>
      <c r="B19" s="30" t="s">
        <v>48</v>
      </c>
      <c r="C19" s="49"/>
      <c r="D19" s="49"/>
      <c r="E19" s="67" t="e">
        <f t="shared" si="0"/>
        <v>#DIV/0!</v>
      </c>
      <c r="F19" s="49"/>
      <c r="G19" s="26" t="e">
        <f t="shared" si="1"/>
        <v>#DIV/0!</v>
      </c>
      <c r="I19" s="27"/>
      <c r="K19" s="15"/>
    </row>
    <row r="20" spans="1:11" ht="31.5">
      <c r="A20" s="68" t="s">
        <v>49</v>
      </c>
      <c r="B20" s="69" t="s">
        <v>50</v>
      </c>
      <c r="C20" s="70">
        <f>SUM(C21:C24)</f>
        <v>793.6</v>
      </c>
      <c r="D20" s="70">
        <f>SUM(D21:D24)</f>
        <v>793.6</v>
      </c>
      <c r="E20" s="70">
        <f t="shared" si="0"/>
        <v>100</v>
      </c>
      <c r="F20" s="70">
        <f>SUM(F21:F24)</f>
        <v>0</v>
      </c>
      <c r="G20" s="70" t="e">
        <f t="shared" si="1"/>
        <v>#DIV/0!</v>
      </c>
      <c r="I20" s="27"/>
      <c r="K20" s="15"/>
    </row>
    <row r="21" spans="1:11" ht="15.75" hidden="1">
      <c r="A21" s="24" t="s">
        <v>51</v>
      </c>
      <c r="B21" s="25" t="s">
        <v>52</v>
      </c>
      <c r="C21" s="49"/>
      <c r="D21" s="49"/>
      <c r="E21" s="65" t="e">
        <f t="shared" si="0"/>
        <v>#DIV/0!</v>
      </c>
      <c r="F21" s="49"/>
      <c r="G21" s="26" t="e">
        <f t="shared" si="1"/>
        <v>#DIV/0!</v>
      </c>
      <c r="I21" s="27"/>
      <c r="K21" s="15"/>
    </row>
    <row r="22" spans="1:11" ht="47.25">
      <c r="A22" s="24" t="s">
        <v>53</v>
      </c>
      <c r="B22" s="25" t="s">
        <v>54</v>
      </c>
      <c r="C22" s="49">
        <v>793.6</v>
      </c>
      <c r="D22" s="49">
        <v>793.6</v>
      </c>
      <c r="E22" s="65">
        <f t="shared" si="0"/>
        <v>100</v>
      </c>
      <c r="F22" s="49"/>
      <c r="G22" s="26" t="e">
        <f t="shared" si="1"/>
        <v>#DIV/0!</v>
      </c>
      <c r="I22" s="27"/>
      <c r="K22" s="15"/>
    </row>
    <row r="23" spans="1:11" ht="15.75" hidden="1">
      <c r="A23" s="24" t="s">
        <v>55</v>
      </c>
      <c r="B23" s="25" t="s">
        <v>56</v>
      </c>
      <c r="C23" s="49"/>
      <c r="D23" s="49"/>
      <c r="E23" s="65" t="e">
        <f t="shared" si="0"/>
        <v>#DIV/0!</v>
      </c>
      <c r="F23" s="49"/>
      <c r="G23" s="26" t="e">
        <f t="shared" si="1"/>
        <v>#DIV/0!</v>
      </c>
      <c r="I23" s="27"/>
      <c r="K23" s="15"/>
    </row>
    <row r="24" spans="1:11" ht="15.75" hidden="1">
      <c r="A24" s="24" t="s">
        <v>57</v>
      </c>
      <c r="B24" s="25" t="s">
        <v>58</v>
      </c>
      <c r="C24" s="49"/>
      <c r="D24" s="49"/>
      <c r="E24" s="65" t="e">
        <f t="shared" si="0"/>
        <v>#DIV/0!</v>
      </c>
      <c r="F24" s="49"/>
      <c r="G24" s="26" t="e">
        <f t="shared" si="1"/>
        <v>#DIV/0!</v>
      </c>
      <c r="K24" s="15"/>
    </row>
    <row r="25" spans="1:11" ht="15.75">
      <c r="A25" s="68" t="s">
        <v>59</v>
      </c>
      <c r="B25" s="69" t="s">
        <v>60</v>
      </c>
      <c r="C25" s="70">
        <f>SUM(C26:C35)</f>
        <v>60529.599999999999</v>
      </c>
      <c r="D25" s="70">
        <f>SUM(D26:D35)</f>
        <v>57421.5</v>
      </c>
      <c r="E25" s="72">
        <f t="shared" si="0"/>
        <v>94.865156881922232</v>
      </c>
      <c r="F25" s="70">
        <f>SUM(F26:F35)</f>
        <v>37136.699999999997</v>
      </c>
      <c r="G25" s="70">
        <f>D25/F25*100</f>
        <v>154.62197772015284</v>
      </c>
      <c r="K25" s="15"/>
    </row>
    <row r="26" spans="1:11" ht="15.75" hidden="1">
      <c r="A26" s="24" t="s">
        <v>61</v>
      </c>
      <c r="B26" s="25" t="s">
        <v>62</v>
      </c>
      <c r="C26" s="49"/>
      <c r="D26" s="49"/>
      <c r="E26" s="65" t="e">
        <f t="shared" si="0"/>
        <v>#DIV/0!</v>
      </c>
      <c r="F26" s="49"/>
      <c r="G26" s="26" t="e">
        <f t="shared" si="1"/>
        <v>#DIV/0!</v>
      </c>
      <c r="K26" s="15"/>
    </row>
    <row r="27" spans="1:11" ht="15.75" hidden="1">
      <c r="A27" s="24" t="s">
        <v>63</v>
      </c>
      <c r="B27" s="25" t="s">
        <v>64</v>
      </c>
      <c r="C27" s="49"/>
      <c r="D27" s="66"/>
      <c r="E27" s="65"/>
      <c r="F27" s="66"/>
      <c r="G27" s="26"/>
      <c r="H27" s="31"/>
      <c r="K27" s="15"/>
    </row>
    <row r="28" spans="1:11" ht="15.75">
      <c r="A28" s="24" t="s">
        <v>65</v>
      </c>
      <c r="B28" s="25" t="s">
        <v>66</v>
      </c>
      <c r="C28" s="49">
        <v>197.5</v>
      </c>
      <c r="D28" s="49">
        <v>150</v>
      </c>
      <c r="E28" s="65">
        <f t="shared" si="0"/>
        <v>75.949367088607602</v>
      </c>
      <c r="F28" s="49"/>
      <c r="G28" s="26"/>
      <c r="K28" s="15"/>
    </row>
    <row r="29" spans="1:11" ht="15.75">
      <c r="A29" s="24" t="s">
        <v>67</v>
      </c>
      <c r="B29" s="25" t="s">
        <v>68</v>
      </c>
      <c r="C29" s="49"/>
      <c r="D29" s="49"/>
      <c r="E29" s="65" t="e">
        <f t="shared" si="0"/>
        <v>#DIV/0!</v>
      </c>
      <c r="F29" s="49">
        <v>1099</v>
      </c>
      <c r="G29" s="26">
        <f t="shared" si="1"/>
        <v>0</v>
      </c>
      <c r="K29" s="15"/>
    </row>
    <row r="30" spans="1:11" ht="15.75" hidden="1">
      <c r="A30" s="24" t="s">
        <v>69</v>
      </c>
      <c r="B30" s="25" t="s">
        <v>70</v>
      </c>
      <c r="C30" s="49"/>
      <c r="D30" s="49"/>
      <c r="E30" s="65" t="e">
        <f t="shared" si="0"/>
        <v>#DIV/0!</v>
      </c>
      <c r="F30" s="49"/>
      <c r="G30" s="26" t="e">
        <f t="shared" si="1"/>
        <v>#DIV/0!</v>
      </c>
      <c r="K30" s="15"/>
    </row>
    <row r="31" spans="1:11" ht="15.75" hidden="1">
      <c r="A31" s="24" t="s">
        <v>71</v>
      </c>
      <c r="B31" s="25" t="s">
        <v>72</v>
      </c>
      <c r="C31" s="49"/>
      <c r="D31" s="49"/>
      <c r="E31" s="65" t="e">
        <f t="shared" si="0"/>
        <v>#DIV/0!</v>
      </c>
      <c r="F31" s="49"/>
      <c r="G31" s="26" t="e">
        <f t="shared" si="1"/>
        <v>#DIV/0!</v>
      </c>
      <c r="K31" s="15"/>
    </row>
    <row r="32" spans="1:11" ht="15.75">
      <c r="A32" s="24" t="s">
        <v>73</v>
      </c>
      <c r="B32" s="25" t="s">
        <v>74</v>
      </c>
      <c r="C32" s="49">
        <v>57018.9</v>
      </c>
      <c r="D32" s="49">
        <v>53985.8</v>
      </c>
      <c r="E32" s="65">
        <f t="shared" si="0"/>
        <v>94.680535752180418</v>
      </c>
      <c r="F32" s="49">
        <v>30855.1</v>
      </c>
      <c r="G32" s="26">
        <f t="shared" si="1"/>
        <v>174.96556484989517</v>
      </c>
      <c r="H32" s="32"/>
      <c r="I32" s="32"/>
      <c r="J32" s="32"/>
      <c r="K32" s="33"/>
    </row>
    <row r="33" spans="1:11" ht="15.75" hidden="1">
      <c r="A33" s="24" t="s">
        <v>75</v>
      </c>
      <c r="B33" s="25" t="s">
        <v>76</v>
      </c>
      <c r="C33" s="66"/>
      <c r="D33" s="66"/>
      <c r="E33" s="65"/>
      <c r="F33" s="49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77</v>
      </c>
      <c r="B34" s="25" t="s">
        <v>78</v>
      </c>
      <c r="C34" s="49"/>
      <c r="D34" s="66"/>
      <c r="E34" s="65"/>
      <c r="F34" s="4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49">
        <v>3313.2</v>
      </c>
      <c r="D35" s="49">
        <v>3285.7</v>
      </c>
      <c r="E35" s="65">
        <f t="shared" si="0"/>
        <v>99.169986719787516</v>
      </c>
      <c r="F35" s="49">
        <v>5182.6000000000004</v>
      </c>
      <c r="G35" s="26">
        <f t="shared" si="1"/>
        <v>63.398680199127845</v>
      </c>
      <c r="H35" s="31"/>
      <c r="I35" s="32"/>
      <c r="J35" s="32"/>
      <c r="K35" s="33"/>
    </row>
    <row r="36" spans="1:11" ht="15.75">
      <c r="A36" s="68" t="s">
        <v>81</v>
      </c>
      <c r="B36" s="69" t="s">
        <v>82</v>
      </c>
      <c r="C36" s="70">
        <f>SUM(C37:C40)</f>
        <v>5932.3</v>
      </c>
      <c r="D36" s="70">
        <f>SUM(D37:D40)</f>
        <v>5932.3</v>
      </c>
      <c r="E36" s="72">
        <f t="shared" si="0"/>
        <v>100</v>
      </c>
      <c r="F36" s="70">
        <f>SUM(F37:F40)</f>
        <v>2664.7</v>
      </c>
      <c r="G36" s="70">
        <f t="shared" si="1"/>
        <v>222.62543625924121</v>
      </c>
      <c r="H36" s="32"/>
      <c r="I36" s="32"/>
      <c r="J36" s="32"/>
      <c r="K36" s="33"/>
    </row>
    <row r="37" spans="1:11" ht="15.75">
      <c r="A37" s="24" t="s">
        <v>83</v>
      </c>
      <c r="B37" s="25" t="s">
        <v>84</v>
      </c>
      <c r="C37" s="49"/>
      <c r="D37" s="49"/>
      <c r="E37" s="67"/>
      <c r="F37" s="49">
        <v>959.2</v>
      </c>
      <c r="G37" s="26">
        <f t="shared" si="1"/>
        <v>0</v>
      </c>
      <c r="H37" s="34"/>
      <c r="I37" s="32"/>
      <c r="J37" s="32"/>
      <c r="K37" s="33"/>
    </row>
    <row r="38" spans="1:11" ht="15.75">
      <c r="A38" s="24" t="s">
        <v>85</v>
      </c>
      <c r="B38" s="25" t="s">
        <v>86</v>
      </c>
      <c r="C38" s="49">
        <v>5932.3</v>
      </c>
      <c r="D38" s="49">
        <v>5932.3</v>
      </c>
      <c r="E38" s="67">
        <f t="shared" si="0"/>
        <v>100</v>
      </c>
      <c r="F38" s="49">
        <v>1705.5</v>
      </c>
      <c r="G38" s="26"/>
      <c r="H38" s="31"/>
      <c r="I38" s="32"/>
      <c r="J38" s="32"/>
      <c r="K38" s="33"/>
    </row>
    <row r="39" spans="1:11" ht="15.75" hidden="1">
      <c r="A39" s="24" t="s">
        <v>87</v>
      </c>
      <c r="B39" s="25" t="s">
        <v>88</v>
      </c>
      <c r="C39" s="49"/>
      <c r="D39" s="49"/>
      <c r="E39" s="65"/>
      <c r="F39" s="49"/>
      <c r="G39" s="26"/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9"/>
      <c r="D40" s="49"/>
      <c r="E40" s="65" t="e">
        <f t="shared" si="0"/>
        <v>#DIV/0!</v>
      </c>
      <c r="F40" s="49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8">
        <f>SUM(C42:C44)</f>
        <v>0</v>
      </c>
      <c r="D41" s="48">
        <f>SUM(D42:D44)</f>
        <v>0</v>
      </c>
      <c r="E41" s="48" t="e">
        <f t="shared" si="0"/>
        <v>#DIV/0!</v>
      </c>
      <c r="F41" s="48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9"/>
      <c r="D42" s="49"/>
      <c r="E42" s="65" t="e">
        <f t="shared" si="0"/>
        <v>#DIV/0!</v>
      </c>
      <c r="F42" s="49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9"/>
      <c r="D43" s="66"/>
      <c r="E43" s="65"/>
      <c r="F43" s="49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9"/>
      <c r="D44" s="49"/>
      <c r="E44" s="65" t="e">
        <f t="shared" si="0"/>
        <v>#DIV/0!</v>
      </c>
      <c r="F44" s="49"/>
      <c r="G44" s="26" t="e">
        <f t="shared" si="1"/>
        <v>#DIV/0!</v>
      </c>
      <c r="H44" s="32"/>
      <c r="I44" s="32"/>
      <c r="J44" s="32"/>
      <c r="K44" s="33"/>
    </row>
    <row r="45" spans="1:11" ht="15.75">
      <c r="A45" s="68" t="s">
        <v>99</v>
      </c>
      <c r="B45" s="69" t="s">
        <v>100</v>
      </c>
      <c r="C45" s="70">
        <f>SUM(C46:C52)</f>
        <v>760833.20000000019</v>
      </c>
      <c r="D45" s="70">
        <f>SUM(D46:D52)</f>
        <v>752222</v>
      </c>
      <c r="E45" s="70">
        <f t="shared" si="0"/>
        <v>98.868188191577318</v>
      </c>
      <c r="F45" s="70">
        <f>SUM(F46:F52)</f>
        <v>773422.7</v>
      </c>
      <c r="G45" s="70">
        <f t="shared" si="1"/>
        <v>97.25884694100651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49">
        <v>220130.8</v>
      </c>
      <c r="D46" s="49">
        <v>217824.8</v>
      </c>
      <c r="E46" s="65">
        <f t="shared" si="0"/>
        <v>98.952441003258059</v>
      </c>
      <c r="F46" s="49">
        <v>218698.4</v>
      </c>
      <c r="G46" s="26">
        <f t="shared" si="1"/>
        <v>99.600545774454687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49">
        <v>479905.5</v>
      </c>
      <c r="D47" s="49">
        <v>474775.2</v>
      </c>
      <c r="E47" s="65">
        <f t="shared" si="0"/>
        <v>98.930977036103982</v>
      </c>
      <c r="F47" s="49">
        <v>440057.8</v>
      </c>
      <c r="G47" s="26">
        <f t="shared" si="1"/>
        <v>107.8892818170704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49">
        <v>26348.3</v>
      </c>
      <c r="D48" s="49">
        <v>25697.3</v>
      </c>
      <c r="E48" s="65">
        <f t="shared" si="0"/>
        <v>97.52925236163243</v>
      </c>
      <c r="F48" s="49">
        <v>41109.9</v>
      </c>
      <c r="G48" s="26">
        <f t="shared" si="1"/>
        <v>62.508787421034825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49"/>
      <c r="D49" s="49"/>
      <c r="E49" s="65" t="e">
        <f t="shared" si="0"/>
        <v>#DIV/0!</v>
      </c>
      <c r="F49" s="49"/>
      <c r="G49" s="26" t="e">
        <f t="shared" si="1"/>
        <v>#DIV/0!</v>
      </c>
      <c r="H49" s="32"/>
      <c r="I49" s="83"/>
      <c r="J49" s="83"/>
      <c r="K49" s="83"/>
      <c r="L49" s="83"/>
      <c r="M49" s="83"/>
      <c r="N49" s="83"/>
      <c r="O49" s="83"/>
    </row>
    <row r="50" spans="1:15" ht="31.5" hidden="1">
      <c r="A50" s="24" t="s">
        <v>109</v>
      </c>
      <c r="B50" s="25" t="s">
        <v>110</v>
      </c>
      <c r="C50" s="49"/>
      <c r="D50" s="49"/>
      <c r="E50" s="65" t="e">
        <f t="shared" si="0"/>
        <v>#DIV/0!</v>
      </c>
      <c r="F50" s="49"/>
      <c r="G50" s="26" t="e">
        <f t="shared" si="1"/>
        <v>#DIV/0!</v>
      </c>
      <c r="H50" s="32"/>
      <c r="I50" s="83"/>
      <c r="J50" s="83"/>
      <c r="K50" s="83"/>
      <c r="L50" s="83"/>
      <c r="M50" s="83"/>
      <c r="N50" s="83"/>
      <c r="O50" s="83"/>
    </row>
    <row r="51" spans="1:15" ht="15.75">
      <c r="A51" s="24" t="s">
        <v>111</v>
      </c>
      <c r="B51" s="25" t="s">
        <v>112</v>
      </c>
      <c r="C51" s="49">
        <v>6346.3</v>
      </c>
      <c r="D51" s="49">
        <v>6334.2</v>
      </c>
      <c r="E51" s="65">
        <f t="shared" si="0"/>
        <v>99.809337724343322</v>
      </c>
      <c r="F51" s="49">
        <v>6027.6</v>
      </c>
      <c r="G51" s="26">
        <f t="shared" si="1"/>
        <v>105.08660163249053</v>
      </c>
      <c r="H51" s="32"/>
      <c r="I51" s="83"/>
      <c r="J51" s="83"/>
      <c r="K51" s="83"/>
      <c r="L51" s="83"/>
      <c r="M51" s="83"/>
      <c r="N51" s="83"/>
      <c r="O51" s="83"/>
    </row>
    <row r="52" spans="1:15" ht="15.75">
      <c r="A52" s="24" t="s">
        <v>113</v>
      </c>
      <c r="B52" s="25" t="s">
        <v>114</v>
      </c>
      <c r="C52" s="49">
        <v>28102.3</v>
      </c>
      <c r="D52" s="49">
        <v>27590.5</v>
      </c>
      <c r="E52" s="65">
        <f t="shared" si="0"/>
        <v>98.178796753290655</v>
      </c>
      <c r="F52" s="49">
        <v>67529</v>
      </c>
      <c r="G52" s="26">
        <f t="shared" si="1"/>
        <v>40.857261324764174</v>
      </c>
      <c r="H52" s="32"/>
      <c r="I52" s="32"/>
      <c r="J52" s="32"/>
      <c r="K52" s="33"/>
    </row>
    <row r="53" spans="1:15" ht="15.75">
      <c r="A53" s="68" t="s">
        <v>115</v>
      </c>
      <c r="B53" s="69" t="s">
        <v>116</v>
      </c>
      <c r="C53" s="70">
        <f>SUM(C54:C55)</f>
        <v>116998.5</v>
      </c>
      <c r="D53" s="70">
        <f>SUM(D54:D55)</f>
        <v>116046.5</v>
      </c>
      <c r="E53" s="70">
        <f t="shared" si="0"/>
        <v>99.186314354457537</v>
      </c>
      <c r="F53" s="70">
        <f>SUM(F54:F55)</f>
        <v>119807.90000000001</v>
      </c>
      <c r="G53" s="70">
        <f t="shared" si="1"/>
        <v>96.86047414235621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49">
        <v>97433</v>
      </c>
      <c r="D54" s="49">
        <v>96504.9</v>
      </c>
      <c r="E54" s="65">
        <f t="shared" si="0"/>
        <v>99.047447989900746</v>
      </c>
      <c r="F54" s="49">
        <v>100495.6</v>
      </c>
      <c r="G54" s="26">
        <f t="shared" si="1"/>
        <v>96.028980373270073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49">
        <v>19565.5</v>
      </c>
      <c r="D55" s="49">
        <v>19541.599999999999</v>
      </c>
      <c r="E55" s="65">
        <f t="shared" si="0"/>
        <v>99.877846208888087</v>
      </c>
      <c r="F55" s="49">
        <v>19312.3</v>
      </c>
      <c r="G55" s="26">
        <f t="shared" si="1"/>
        <v>101.18732621179247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8">
        <f>SUM(C57:C63)</f>
        <v>0</v>
      </c>
      <c r="D56" s="48">
        <f>SUM(D57:D63)</f>
        <v>0</v>
      </c>
      <c r="E56" s="48" t="e">
        <f t="shared" si="0"/>
        <v>#DIV/0!</v>
      </c>
      <c r="F56" s="48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9"/>
      <c r="D57" s="49"/>
      <c r="E57" s="65" t="e">
        <f t="shared" si="0"/>
        <v>#DIV/0!</v>
      </c>
      <c r="F57" s="49"/>
      <c r="G57" s="26" t="s">
        <v>35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9"/>
      <c r="D58" s="49"/>
      <c r="E58" s="65" t="e">
        <f t="shared" si="0"/>
        <v>#DIV/0!</v>
      </c>
      <c r="F58" s="49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9"/>
      <c r="D59" s="49"/>
      <c r="E59" s="65" t="e">
        <f t="shared" si="0"/>
        <v>#DIV/0!</v>
      </c>
      <c r="F59" s="49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9"/>
      <c r="D60" s="49"/>
      <c r="E60" s="65" t="e">
        <f t="shared" si="0"/>
        <v>#DIV/0!</v>
      </c>
      <c r="F60" s="49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9"/>
      <c r="D61" s="49"/>
      <c r="E61" s="65" t="e">
        <f t="shared" si="0"/>
        <v>#DIV/0!</v>
      </c>
      <c r="F61" s="49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9"/>
      <c r="D62" s="49"/>
      <c r="E62" s="65" t="e">
        <f t="shared" si="0"/>
        <v>#DIV/0!</v>
      </c>
      <c r="F62" s="49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9"/>
      <c r="D63" s="49"/>
      <c r="E63" s="65" t="e">
        <f t="shared" si="0"/>
        <v>#DIV/0!</v>
      </c>
      <c r="F63" s="49"/>
      <c r="G63" s="26" t="e">
        <f t="shared" si="1"/>
        <v>#DIV/0!</v>
      </c>
      <c r="H63" s="32"/>
      <c r="I63" s="32"/>
      <c r="J63" s="32"/>
      <c r="K63" s="33"/>
    </row>
    <row r="64" spans="1:15" ht="15.75">
      <c r="A64" s="68" t="s">
        <v>137</v>
      </c>
      <c r="B64" s="69" t="s">
        <v>138</v>
      </c>
      <c r="C64" s="70">
        <f>SUM(C65:C69)</f>
        <v>26206.6</v>
      </c>
      <c r="D64" s="70">
        <f>SUM(D65:D69)</f>
        <v>25686</v>
      </c>
      <c r="E64" s="70">
        <f t="shared" si="0"/>
        <v>98.013477520929854</v>
      </c>
      <c r="F64" s="70">
        <f>SUM(F65:F69)</f>
        <v>28353.3</v>
      </c>
      <c r="G64" s="70">
        <f>D64/F64*100</f>
        <v>90.59262942937859</v>
      </c>
      <c r="H64" s="74"/>
      <c r="I64" s="32"/>
      <c r="J64" s="32"/>
      <c r="K64" s="33"/>
    </row>
    <row r="65" spans="1:11" ht="15.75">
      <c r="A65" s="24" t="s">
        <v>139</v>
      </c>
      <c r="B65" s="25" t="s">
        <v>140</v>
      </c>
      <c r="C65" s="49">
        <v>5018.8</v>
      </c>
      <c r="D65" s="49">
        <v>5018.7</v>
      </c>
      <c r="E65" s="65">
        <f t="shared" si="0"/>
        <v>99.998007491830705</v>
      </c>
      <c r="F65" s="49">
        <v>4858.6000000000004</v>
      </c>
      <c r="G65" s="26">
        <f t="shared" si="1"/>
        <v>103.29518791421397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49"/>
      <c r="D66" s="49"/>
      <c r="E66" s="65" t="e">
        <f t="shared" si="0"/>
        <v>#DIV/0!</v>
      </c>
      <c r="F66" s="49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49">
        <v>7728.8</v>
      </c>
      <c r="D67" s="49">
        <v>7532</v>
      </c>
      <c r="E67" s="65">
        <f t="shared" si="0"/>
        <v>97.453679743297798</v>
      </c>
      <c r="F67" s="49">
        <v>7998.4</v>
      </c>
      <c r="G67" s="26">
        <f t="shared" si="1"/>
        <v>94.168833766753352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49">
        <v>13459</v>
      </c>
      <c r="D68" s="49">
        <v>13135.3</v>
      </c>
      <c r="E68" s="65">
        <f t="shared" si="0"/>
        <v>97.594917898803772</v>
      </c>
      <c r="F68" s="49">
        <v>15496.3</v>
      </c>
      <c r="G68" s="26">
        <f t="shared" si="1"/>
        <v>84.76410497989842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9"/>
      <c r="D69" s="49"/>
      <c r="E69" s="65" t="e">
        <f t="shared" si="0"/>
        <v>#DIV/0!</v>
      </c>
      <c r="F69" s="49"/>
      <c r="G69" s="26" t="e">
        <f t="shared" si="1"/>
        <v>#DIV/0!</v>
      </c>
      <c r="H69" s="31"/>
      <c r="I69" s="39"/>
      <c r="J69" s="32"/>
      <c r="K69" s="33"/>
    </row>
    <row r="70" spans="1:11" ht="15.75">
      <c r="A70" s="73" t="s">
        <v>149</v>
      </c>
      <c r="B70" s="69" t="s">
        <v>150</v>
      </c>
      <c r="C70" s="70">
        <f>SUM(C71:C74)</f>
        <v>9972.1</v>
      </c>
      <c r="D70" s="70">
        <f>SUM(D71:D74)</f>
        <v>9972.1</v>
      </c>
      <c r="E70" s="70">
        <f t="shared" si="0"/>
        <v>100</v>
      </c>
      <c r="F70" s="70">
        <f>SUM(F71:F74)</f>
        <v>21308.5</v>
      </c>
      <c r="G70" s="70">
        <f>D70/F70*100</f>
        <v>46.79869535631321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49">
        <v>9149.6</v>
      </c>
      <c r="D71" s="49">
        <v>9149.6</v>
      </c>
      <c r="E71" s="65">
        <f t="shared" si="0"/>
        <v>100</v>
      </c>
      <c r="F71" s="49">
        <v>10234.5</v>
      </c>
      <c r="G71" s="65">
        <f t="shared" si="1"/>
        <v>89.399579852459823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49">
        <v>822.5</v>
      </c>
      <c r="D72" s="49">
        <v>822.5</v>
      </c>
      <c r="E72" s="65">
        <f t="shared" ref="E72:E85" si="2">D72/C72*100</f>
        <v>100</v>
      </c>
      <c r="F72" s="49">
        <v>11074</v>
      </c>
      <c r="G72" s="65">
        <f t="shared" si="1"/>
        <v>7.4273072060682672</v>
      </c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9"/>
      <c r="D73" s="49"/>
      <c r="E73" s="65" t="e">
        <f t="shared" si="2"/>
        <v>#DIV/0!</v>
      </c>
      <c r="F73" s="49"/>
      <c r="G73" s="26" t="e">
        <f t="shared" ref="G73:G85" si="3"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9"/>
      <c r="D74" s="49"/>
      <c r="E74" s="65" t="e">
        <f t="shared" si="2"/>
        <v>#DIV/0!</v>
      </c>
      <c r="F74" s="49"/>
      <c r="G74" s="26" t="e">
        <f t="shared" si="3"/>
        <v>#DIV/0!</v>
      </c>
      <c r="H74" s="32"/>
      <c r="I74" s="32"/>
      <c r="J74" s="32"/>
      <c r="K74" s="33"/>
    </row>
    <row r="75" spans="1:11" ht="15.75">
      <c r="A75" s="68" t="s">
        <v>159</v>
      </c>
      <c r="B75" s="69" t="s">
        <v>160</v>
      </c>
      <c r="C75" s="70">
        <f>SUM(C76:C78)</f>
        <v>542.9</v>
      </c>
      <c r="D75" s="70">
        <f>SUM(D76:D78)</f>
        <v>542.9</v>
      </c>
      <c r="E75" s="70">
        <f t="shared" si="2"/>
        <v>100</v>
      </c>
      <c r="F75" s="70">
        <f>SUM(F76:F78)</f>
        <v>462.7</v>
      </c>
      <c r="G75" s="70">
        <f>D75/F75*100</f>
        <v>117.33304516965637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9"/>
      <c r="D76" s="49"/>
      <c r="E76" s="65" t="e">
        <f t="shared" si="2"/>
        <v>#DIV/0!</v>
      </c>
      <c r="F76" s="49"/>
      <c r="G76" s="26" t="s">
        <v>163</v>
      </c>
      <c r="H76" s="32"/>
      <c r="I76" s="32"/>
      <c r="J76" s="32"/>
      <c r="K76" s="33"/>
    </row>
    <row r="77" spans="1:11" ht="15.75">
      <c r="A77" s="24" t="s">
        <v>164</v>
      </c>
      <c r="B77" s="25" t="s">
        <v>165</v>
      </c>
      <c r="C77" s="49">
        <v>542.9</v>
      </c>
      <c r="D77" s="49">
        <v>542.9</v>
      </c>
      <c r="E77" s="65">
        <f t="shared" si="2"/>
        <v>100</v>
      </c>
      <c r="F77" s="49">
        <v>462.7</v>
      </c>
      <c r="G77" s="26">
        <f>D77/F77*100</f>
        <v>117.33304516965637</v>
      </c>
      <c r="H77" s="32"/>
      <c r="I77" s="32"/>
      <c r="J77" s="32"/>
      <c r="K77" s="33"/>
    </row>
    <row r="78" spans="1:11" ht="15.75" hidden="1">
      <c r="A78" s="24" t="s">
        <v>166</v>
      </c>
      <c r="B78" s="25" t="s">
        <v>167</v>
      </c>
      <c r="C78" s="49"/>
      <c r="D78" s="49"/>
      <c r="E78" s="65" t="e">
        <f t="shared" si="2"/>
        <v>#DIV/0!</v>
      </c>
      <c r="F78" s="49"/>
      <c r="G78" s="26" t="e">
        <f t="shared" si="3"/>
        <v>#DIV/0!</v>
      </c>
      <c r="H78" s="32"/>
      <c r="I78" s="32"/>
      <c r="J78" s="32"/>
      <c r="K78" s="33"/>
    </row>
    <row r="79" spans="1:11" ht="15.75">
      <c r="A79" s="68" t="s">
        <v>168</v>
      </c>
      <c r="B79" s="69" t="s">
        <v>169</v>
      </c>
      <c r="C79" s="70">
        <f>C80</f>
        <v>68.099999999999994</v>
      </c>
      <c r="D79" s="70">
        <f>D80</f>
        <v>68.099999999999994</v>
      </c>
      <c r="E79" s="70">
        <f t="shared" si="2"/>
        <v>100</v>
      </c>
      <c r="F79" s="70">
        <f>F80</f>
        <v>81.400000000000006</v>
      </c>
      <c r="G79" s="70">
        <f t="shared" si="3"/>
        <v>83.660933660933651</v>
      </c>
      <c r="H79" s="32"/>
      <c r="I79" s="32"/>
      <c r="J79" s="32"/>
      <c r="K79" s="33"/>
    </row>
    <row r="80" spans="1:11" ht="31.5">
      <c r="A80" s="24" t="s">
        <v>170</v>
      </c>
      <c r="B80" s="25" t="s">
        <v>171</v>
      </c>
      <c r="C80" s="49">
        <v>68.099999999999994</v>
      </c>
      <c r="D80" s="49">
        <v>68.099999999999994</v>
      </c>
      <c r="E80" s="65">
        <f t="shared" si="2"/>
        <v>100</v>
      </c>
      <c r="F80" s="49">
        <v>81.400000000000006</v>
      </c>
      <c r="G80" s="26">
        <f t="shared" si="3"/>
        <v>83.660933660933651</v>
      </c>
      <c r="H80" s="32"/>
      <c r="I80" s="32"/>
      <c r="J80" s="32"/>
      <c r="K80" s="33"/>
    </row>
    <row r="81" spans="1:11" ht="31.5">
      <c r="A81" s="68" t="s">
        <v>172</v>
      </c>
      <c r="B81" s="69" t="s">
        <v>173</v>
      </c>
      <c r="C81" s="70">
        <f>SUM(C82:C84)</f>
        <v>2855.2</v>
      </c>
      <c r="D81" s="70">
        <f>SUM(D82:D84)</f>
        <v>2855.2</v>
      </c>
      <c r="E81" s="70">
        <f t="shared" si="2"/>
        <v>100</v>
      </c>
      <c r="F81" s="70">
        <f>SUM(F82:F84)</f>
        <v>3833</v>
      </c>
      <c r="G81" s="70">
        <f t="shared" si="3"/>
        <v>74.489955648317235</v>
      </c>
      <c r="H81" s="32"/>
      <c r="I81" s="32"/>
      <c r="J81" s="32"/>
      <c r="K81" s="33"/>
    </row>
    <row r="82" spans="1:11" ht="47.25">
      <c r="A82" s="24" t="s">
        <v>174</v>
      </c>
      <c r="B82" s="25" t="s">
        <v>175</v>
      </c>
      <c r="C82" s="49">
        <v>2855.2</v>
      </c>
      <c r="D82" s="49">
        <v>2855.2</v>
      </c>
      <c r="E82" s="65">
        <f t="shared" si="2"/>
        <v>100</v>
      </c>
      <c r="F82" s="49">
        <v>3833</v>
      </c>
      <c r="G82" s="26">
        <f t="shared" si="3"/>
        <v>74.489955648317235</v>
      </c>
      <c r="H82" s="32"/>
      <c r="I82" s="32"/>
      <c r="J82" s="32"/>
      <c r="K82" s="33"/>
    </row>
    <row r="83" spans="1:11" ht="15.75" hidden="1">
      <c r="A83" s="24" t="s">
        <v>176</v>
      </c>
      <c r="B83" s="25" t="s">
        <v>177</v>
      </c>
      <c r="C83" s="49"/>
      <c r="D83" s="49"/>
      <c r="E83" s="65" t="e">
        <f t="shared" si="2"/>
        <v>#DIV/0!</v>
      </c>
      <c r="F83" s="49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49"/>
      <c r="D84" s="49"/>
      <c r="E84" s="65" t="e">
        <f t="shared" si="2"/>
        <v>#DIV/0!</v>
      </c>
      <c r="F84" s="49"/>
      <c r="G84" s="26" t="s">
        <v>40</v>
      </c>
      <c r="H84" s="32"/>
      <c r="I84" s="32"/>
      <c r="J84" s="32"/>
      <c r="K84" s="33"/>
    </row>
    <row r="85" spans="1:11" ht="19.5" customHeight="1">
      <c r="A85" s="84" t="s">
        <v>180</v>
      </c>
      <c r="B85" s="85"/>
      <c r="C85" s="48">
        <f>C7+C17+C20+C25+C36+C41+C45+C53+C56+C64+C70+C75+C79+C81</f>
        <v>1050296.1000000001</v>
      </c>
      <c r="D85" s="48">
        <f>D7+D17+D20+D25+D36+D41+D45+D53+D56+D64+D70+D75+D79+D81</f>
        <v>1036693.3999999999</v>
      </c>
      <c r="E85" s="48">
        <f t="shared" si="2"/>
        <v>98.704869988567964</v>
      </c>
      <c r="F85" s="48">
        <f>F7+F17+F20+F25+F36+F41+F45+F53+F56+F64+F70+F75+F79+F81</f>
        <v>1047465.7</v>
      </c>
      <c r="G85" s="23">
        <f t="shared" si="3"/>
        <v>98.971584463338516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kuvshinovaon</cp:lastModifiedBy>
  <cp:lastPrinted>2021-01-21T09:58:20Z</cp:lastPrinted>
  <dcterms:created xsi:type="dcterms:W3CDTF">2018-04-06T11:58:55Z</dcterms:created>
  <dcterms:modified xsi:type="dcterms:W3CDTF">2021-01-22T12:48:24Z</dcterms:modified>
</cp:coreProperties>
</file>