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580" yWindow="165" windowWidth="16860" windowHeight="12510" tabRatio="744"/>
  </bookViews>
  <sheets>
    <sheet name="ДОХОДЫ" sheetId="3" r:id="rId1"/>
    <sheet name="РАСХОДЫ " sheetId="2" r:id="rId2"/>
  </sheets>
  <definedNames>
    <definedName name="_xlnm.Print_Area" localSheetId="0">ДОХОДЫ!$A$1:$G$32</definedName>
    <definedName name="_xlnm.Print_Area" localSheetId="1">'РАСХОДЫ '!$A$1:$G$85</definedName>
  </definedNames>
  <calcPr calcId="125725"/>
</workbook>
</file>

<file path=xl/calcChain.xml><?xml version="1.0" encoding="utf-8"?>
<calcChain xmlns="http://schemas.openxmlformats.org/spreadsheetml/2006/main">
  <c r="G24" i="3"/>
  <c r="F25"/>
  <c r="F26"/>
  <c r="F18" l="1"/>
  <c r="F12"/>
  <c r="F7" s="1"/>
  <c r="F10"/>
  <c r="F8"/>
  <c r="F6" l="1"/>
  <c r="F32" s="1"/>
  <c r="G29" i="2" l="1"/>
  <c r="G30"/>
  <c r="G31"/>
  <c r="G32"/>
  <c r="G33"/>
  <c r="G34"/>
  <c r="G77"/>
  <c r="G72"/>
  <c r="G66"/>
  <c r="G67"/>
  <c r="G37"/>
  <c r="G31" i="3"/>
  <c r="G9"/>
  <c r="G11"/>
  <c r="G13"/>
  <c r="G14"/>
  <c r="G15"/>
  <c r="G16"/>
  <c r="G17"/>
  <c r="G19"/>
  <c r="G20"/>
  <c r="G22"/>
  <c r="G23"/>
  <c r="G27"/>
  <c r="G28"/>
  <c r="G29"/>
  <c r="G30"/>
  <c r="E9"/>
  <c r="E11"/>
  <c r="E13"/>
  <c r="E14"/>
  <c r="E15"/>
  <c r="E16"/>
  <c r="E17"/>
  <c r="E19"/>
  <c r="E20"/>
  <c r="E22"/>
  <c r="E23"/>
  <c r="E27"/>
  <c r="E28"/>
  <c r="E29"/>
  <c r="E30"/>
  <c r="D12"/>
  <c r="G12" s="1"/>
  <c r="C12"/>
  <c r="D26"/>
  <c r="D25" s="1"/>
  <c r="C26"/>
  <c r="C25" s="1"/>
  <c r="D18"/>
  <c r="C18"/>
  <c r="D10"/>
  <c r="E10" s="1"/>
  <c r="C10"/>
  <c r="D8"/>
  <c r="C8"/>
  <c r="F25" i="2"/>
  <c r="F20"/>
  <c r="F7"/>
  <c r="F36"/>
  <c r="G11"/>
  <c r="G54"/>
  <c r="G35"/>
  <c r="E25" i="3" l="1"/>
  <c r="G26"/>
  <c r="G8"/>
  <c r="E18"/>
  <c r="E12"/>
  <c r="G18"/>
  <c r="G10"/>
  <c r="E8"/>
  <c r="E26"/>
  <c r="G25"/>
  <c r="D7"/>
  <c r="D6" s="1"/>
  <c r="D32" s="1"/>
  <c r="C7"/>
  <c r="C6" l="1"/>
  <c r="C32" s="1"/>
  <c r="E32" s="1"/>
  <c r="E7"/>
  <c r="G7"/>
  <c r="E6" l="1"/>
  <c r="G32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G74"/>
  <c r="E74"/>
  <c r="G73"/>
  <c r="E73"/>
  <c r="E72"/>
  <c r="G71"/>
  <c r="E71"/>
  <c r="F70"/>
  <c r="D70"/>
  <c r="C70"/>
  <c r="G69"/>
  <c r="E69"/>
  <c r="G68"/>
  <c r="E68"/>
  <c r="E67"/>
  <c r="E66"/>
  <c r="G65"/>
  <c r="E65"/>
  <c r="F64"/>
  <c r="D64"/>
  <c r="G63"/>
  <c r="E63"/>
  <c r="G62"/>
  <c r="E62"/>
  <c r="G61"/>
  <c r="E61"/>
  <c r="G60"/>
  <c r="E60"/>
  <c r="G59"/>
  <c r="E59"/>
  <c r="G58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G41" s="1"/>
  <c r="D41"/>
  <c r="C41"/>
  <c r="G40"/>
  <c r="E40"/>
  <c r="E38"/>
  <c r="D36"/>
  <c r="C36"/>
  <c r="E35"/>
  <c r="E32"/>
  <c r="E31"/>
  <c r="E30"/>
  <c r="E29"/>
  <c r="E28"/>
  <c r="G26"/>
  <c r="E26"/>
  <c r="D25"/>
  <c r="G25" s="1"/>
  <c r="C25"/>
  <c r="G24"/>
  <c r="E24"/>
  <c r="G23"/>
  <c r="E23"/>
  <c r="G22"/>
  <c r="E22"/>
  <c r="G21"/>
  <c r="E21"/>
  <c r="D20"/>
  <c r="C20"/>
  <c r="G19"/>
  <c r="E19"/>
  <c r="G18"/>
  <c r="E18"/>
  <c r="F17"/>
  <c r="D17"/>
  <c r="C17"/>
  <c r="G16"/>
  <c r="E16"/>
  <c r="E15"/>
  <c r="E13"/>
  <c r="G12"/>
  <c r="E12"/>
  <c r="E11"/>
  <c r="G10"/>
  <c r="E10"/>
  <c r="G9"/>
  <c r="E9"/>
  <c r="G8"/>
  <c r="E8"/>
  <c r="D7"/>
  <c r="C7"/>
  <c r="F85" l="1"/>
  <c r="G75"/>
  <c r="G70"/>
  <c r="G64"/>
  <c r="E20"/>
  <c r="E79"/>
  <c r="G53"/>
  <c r="G17"/>
  <c r="E41"/>
  <c r="E25"/>
  <c r="E45"/>
  <c r="G45"/>
  <c r="G79"/>
  <c r="G81"/>
  <c r="E75"/>
  <c r="E70"/>
  <c r="G56"/>
  <c r="E53"/>
  <c r="G36"/>
  <c r="E36"/>
  <c r="G20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<sst xmlns="http://schemas.openxmlformats.org/spreadsheetml/2006/main" count="236" uniqueCount="227">
  <si>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</si>
  <si>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</si>
  <si>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</si>
  <si>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</si>
  <si>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</si>
  <si>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</si>
  <si>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</si>
  <si>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</si>
  <si>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</si>
  <si>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</si>
  <si>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</si>
  <si>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</si>
  <si>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</si>
  <si>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</si>
  <si>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</si>
  <si>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</si>
  <si>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</si>
  <si>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</si>
  <si>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</si>
  <si>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</si>
  <si>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</si>
  <si>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</si>
  <si>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</si>
  <si>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</si>
  <si>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</si>
  <si>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</si>
  <si>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</si>
  <si>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</si>
  <si>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</si>
  <si>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</si>
  <si>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</si>
  <si>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</si>
  <si>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</si>
  <si>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</si>
  <si>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</si>
  <si>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в 1,4 раза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</si>
  <si>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</si>
  <si>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</si>
  <si>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</si>
  <si>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</si>
  <si>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</si>
  <si>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</si>
  <si>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</si>
  <si>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</si>
  <si>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</si>
  <si>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</si>
  <si>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</si>
  <si>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</si>
  <si>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</si>
  <si>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</si>
  <si>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</si>
  <si>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</si>
  <si>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</si>
  <si>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</si>
  <si>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</si>
  <si>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</si>
  <si>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</si>
  <si>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</si>
  <si>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</si>
  <si>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</si>
  <si>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</si>
  <si>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</si>
  <si>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</si>
  <si>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</si>
  <si>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</si>
  <si>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</si>
  <si>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</si>
  <si>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</si>
  <si>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</si>
  <si>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</si>
  <si>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</si>
  <si>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</si>
  <si>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</si>
  <si>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</si>
  <si>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</si>
  <si>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</si>
  <si>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</si>
  <si>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</si>
  <si>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</si>
  <si>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</si>
  <si>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</si>
  <si>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</si>
  <si>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</si>
  <si>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</si>
  <si>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</si>
  <si>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</si>
  <si>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</si>
  <si>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</si>
  <si>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</si>
  <si>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</si>
  <si>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</si>
  <si>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</si>
  <si>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</si>
  <si>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</si>
  <si>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</si>
  <si>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</si>
  <si>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</si>
  <si>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</si>
  <si>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</si>
  <si>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</si>
  <si>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</si>
  <si>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</si>
  <si>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</si>
  <si>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</si>
  <si>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</si>
  <si>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</si>
  <si>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</si>
  <si>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</si>
  <si>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</si>
  <si>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</si>
  <si>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</si>
  <si>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</si>
  <si>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</si>
  <si>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</si>
  <si>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</si>
  <si>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</si>
  <si>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</si>
  <si>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</si>
  <si>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</si>
  <si>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</si>
  <si>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</si>
  <si>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</si>
  <si>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</si>
  <si>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</si>
  <si>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</si>
  <si>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</si>
  <si>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</si>
  <si>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</si>
  <si>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</si>
  <si>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</si>
  <si>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</si>
  <si>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</si>
  <si>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</si>
  <si>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</si>
  <si>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</si>
  <si>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</si>
  <si>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</si>
  <si>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</si>
  <si>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</si>
  <si>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</si>
  <si>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</si>
  <si>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</si>
  <si>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</si>
  <si>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</si>
  <si>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</si>
  <si>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</si>
  <si>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</si>
  <si>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</si>
  <si>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</si>
  <si>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</si>
  <si>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</si>
  <si>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</si>
  <si>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</si>
  <si>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</si>
  <si>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</si>
  <si>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</si>
  <si>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</si>
  <si>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</si>
  <si>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</si>
  <si>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</si>
  <si>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</si>
  <si>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</si>
  <si>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</si>
  <si>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в 2,3 раза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</si>
  <si>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</si>
  <si>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</si>
  <si>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</si>
  <si>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</si>
  <si>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</si>
  <si>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</si>
  <si>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</si>
  <si>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</si>
  <si>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</si>
  <si>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</si>
  <si>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</si>
  <si>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</si>
  <si>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</si>
  <si>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</si>
  <si>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</si>
  <si>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</si>
  <si>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</si>
  <si>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</si>
  <si>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</si>
  <si>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</si>
  <si>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</si>
  <si>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</si>
  <si>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</si>
  <si>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</si>
  <si>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</si>
  <si>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</si>
  <si>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</si>
  <si>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</si>
  <si>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</si>
  <si>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</si>
  <si>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</si>
  <si>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</si>
  <si>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</si>
  <si>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</si>
  <si>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</si>
  <si>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</si>
  <si>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</si>
  <si>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</si>
  <si>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</si>
  <si>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</si>
  <si>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</si>
  <si>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</si>
  <si>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</si>
  <si>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</si>
  <si>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</si>
  <si>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</si>
  <si>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</si>
  <si>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</si>
  <si>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>2 02 10000 00 0000 151</t>
  </si>
  <si>
    <t>2 02 20000 00 0000 151</t>
  </si>
  <si>
    <t>2 02 30000 00 0000 151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</si>
  <si>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</si>
  <si>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</si>
  <si>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</si>
  <si>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</si>
  <si>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</si>
  <si>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</si>
  <si>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</si>
  <si>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</si>
  <si>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>2 02 40000 00 0000 151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</si>
  <si>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</si>
  <si>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за 9 месяцев 2020 года</t>
  </si>
  <si>
    <t>за 9 месяцев 2019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</si>
</sst>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.0"/>
  </numFmts>
  <fonts count="27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90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6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5" fontId="20" fillId="0" borderId="0" xfId="4" applyNumberFormat="1" applyFont="1"/>
    <xf numFmtId="165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5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 applyAlignment="1">
      <alignment horizontal="center" vertical="center" wrapText="1" shrinkToFit="1"/>
    </xf>
    <xf numFmtId="165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5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5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12" fillId="9" borderId="0" xfId="4" applyFill="1" applyBorder="1"/>
    <xf numFmtId="0" fontId="5" fillId="3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Zeros="0" tabSelected="1" zoomScale="86" zoomScaleNormal="86" zoomScaleSheetLayoutView="83" workbookViewId="0">
      <selection activeCell="N6" sqref="N6"/>
    </sheetView>
  </sheetViews>
  <sheetFormatPr defaultColWidth="9.33203125" defaultRowHeight="15"/>
  <cols>
    <col min="1" max="1" width="33" style="1" customWidth="1"/>
    <col min="2" max="2" width="68.5" style="1" customWidth="1"/>
    <col min="3" max="3" width="22.33203125" style="1" customWidth="1"/>
    <col min="4" max="4" width="18.33203125" style="1" customWidth="1"/>
    <col min="5" max="5" width="15.6640625" style="1" customWidth="1"/>
    <col min="6" max="6" width="17.6640625" style="1" customWidth="1"/>
    <col min="7" max="7" width="18.6640625" style="1" customWidth="1"/>
    <col min="8" max="8" width="12.33203125" style="1" customWidth="1"/>
    <col min="9" max="9" width="14.1640625" style="1" customWidth="1"/>
    <col min="10" max="12" width="9.33203125" style="1"/>
    <col min="13" max="13" width="14" style="1" customWidth="1"/>
    <col min="14" max="16" width="9.33203125" style="1"/>
    <col min="17" max="17" width="28.5" style="1" customWidth="1"/>
    <col min="18" max="16384" width="9.33203125" style="1"/>
  </cols>
  <sheetData>
    <row r="1" spans="1:18" ht="51.6" customHeight="1">
      <c r="A1" s="78" t="s">
        <v>183</v>
      </c>
      <c r="B1" s="78"/>
      <c r="C1" s="78"/>
      <c r="D1" s="78"/>
      <c r="E1" s="78"/>
      <c r="F1" s="78"/>
      <c r="G1" s="78"/>
    </row>
    <row r="2" spans="1:18" ht="20.45" customHeight="1">
      <c r="F2" s="2"/>
      <c r="G2" s="9" t="s">
        <v>17</v>
      </c>
    </row>
    <row r="3" spans="1:18" ht="49.15" customHeight="1">
      <c r="A3" s="79" t="s">
        <v>16</v>
      </c>
      <c r="B3" s="79" t="s">
        <v>15</v>
      </c>
      <c r="C3" s="79" t="s">
        <v>225</v>
      </c>
      <c r="D3" s="79"/>
      <c r="E3" s="79"/>
      <c r="F3" s="76" t="s">
        <v>226</v>
      </c>
      <c r="G3" s="79" t="s">
        <v>14</v>
      </c>
      <c r="J3" s="77"/>
      <c r="K3" s="77"/>
      <c r="L3" s="77"/>
      <c r="M3" s="77"/>
      <c r="N3" s="77"/>
      <c r="O3" s="77"/>
      <c r="P3" s="77"/>
      <c r="Q3" s="77"/>
      <c r="R3" s="77"/>
    </row>
    <row r="4" spans="1:18" ht="65.45" customHeight="1">
      <c r="A4" s="79"/>
      <c r="B4" s="79"/>
      <c r="C4" s="43" t="s">
        <v>181</v>
      </c>
      <c r="D4" s="43" t="s">
        <v>217</v>
      </c>
      <c r="E4" s="43" t="s">
        <v>216</v>
      </c>
      <c r="F4" s="43" t="s">
        <v>217</v>
      </c>
      <c r="G4" s="79"/>
      <c r="I4" s="8"/>
      <c r="J4" s="77"/>
      <c r="K4" s="77"/>
      <c r="L4" s="77"/>
      <c r="M4" s="77"/>
      <c r="N4" s="77"/>
      <c r="O4" s="77"/>
      <c r="P4" s="77"/>
      <c r="Q4" s="77"/>
      <c r="R4" s="77"/>
    </row>
    <row r="5" spans="1:18" ht="17.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4" customFormat="1" ht="18.600000000000001" customHeight="1">
      <c r="A6" s="57" t="s">
        <v>11</v>
      </c>
      <c r="B6" s="58" t="s">
        <v>218</v>
      </c>
      <c r="C6" s="59">
        <f>C7+C18</f>
        <v>207589.69999999998</v>
      </c>
      <c r="D6" s="59">
        <f>D7+D18</f>
        <v>145133.59999999998</v>
      </c>
      <c r="E6" s="64">
        <f t="shared" ref="E6:E32" si="0">D6/C6*100</f>
        <v>69.913680688396383</v>
      </c>
      <c r="F6" s="59">
        <f>F7+F18</f>
        <v>152167.80000000002</v>
      </c>
      <c r="G6" s="64">
        <f>D6/F6*100</f>
        <v>95.377340015430306</v>
      </c>
      <c r="H6" s="52"/>
      <c r="I6" s="53"/>
    </row>
    <row r="7" spans="1:18" s="54" customFormat="1" ht="19.149999999999999" customHeight="1">
      <c r="A7" s="57"/>
      <c r="B7" s="58" t="s">
        <v>219</v>
      </c>
      <c r="C7" s="59">
        <f>C8+C10+C12+C16</f>
        <v>186056.3</v>
      </c>
      <c r="D7" s="59">
        <f>D8+D10+D12+D16</f>
        <v>133055.79999999999</v>
      </c>
      <c r="E7" s="64">
        <f t="shared" si="0"/>
        <v>71.51372998388122</v>
      </c>
      <c r="F7" s="59">
        <f>F8+F10+F12+F16</f>
        <v>136459.20000000001</v>
      </c>
      <c r="G7" s="64">
        <f t="shared" ref="G7:G32" si="1">D7/F7*100</f>
        <v>97.505921183767725</v>
      </c>
      <c r="H7" s="52"/>
      <c r="I7" s="53"/>
    </row>
    <row r="8" spans="1:18" s="44" customFormat="1" ht="18" customHeight="1">
      <c r="A8" s="60" t="s">
        <v>203</v>
      </c>
      <c r="B8" s="61" t="s">
        <v>184</v>
      </c>
      <c r="C8" s="62">
        <f>C9</f>
        <v>117500.8</v>
      </c>
      <c r="D8" s="62">
        <f>D9</f>
        <v>83379.5</v>
      </c>
      <c r="E8" s="64">
        <f t="shared" si="0"/>
        <v>70.960793458427517</v>
      </c>
      <c r="F8" s="62">
        <f>F9</f>
        <v>75268.600000000006</v>
      </c>
      <c r="G8" s="64">
        <f t="shared" si="1"/>
        <v>110.77594109628714</v>
      </c>
      <c r="H8" s="6"/>
      <c r="I8" s="7"/>
    </row>
    <row r="9" spans="1:18" ht="18" customHeight="1">
      <c r="A9" s="5" t="s">
        <v>204</v>
      </c>
      <c r="B9" s="46" t="s">
        <v>10</v>
      </c>
      <c r="C9" s="3">
        <v>117500.8</v>
      </c>
      <c r="D9" s="3">
        <v>83379.5</v>
      </c>
      <c r="E9" s="64">
        <f t="shared" si="0"/>
        <v>70.960793458427517</v>
      </c>
      <c r="F9" s="13">
        <v>75268.600000000006</v>
      </c>
      <c r="G9" s="64">
        <f t="shared" si="1"/>
        <v>110.77594109628714</v>
      </c>
      <c r="H9" s="6"/>
      <c r="I9" s="7"/>
    </row>
    <row r="10" spans="1:18" s="44" customFormat="1" ht="33" customHeight="1">
      <c r="A10" s="63" t="s">
        <v>215</v>
      </c>
      <c r="B10" s="61" t="s">
        <v>185</v>
      </c>
      <c r="C10" s="62">
        <f>C11</f>
        <v>30000</v>
      </c>
      <c r="D10" s="62">
        <f>D11</f>
        <v>22409.5</v>
      </c>
      <c r="E10" s="64">
        <f t="shared" si="0"/>
        <v>74.698333333333338</v>
      </c>
      <c r="F10" s="62">
        <f>F11</f>
        <v>24390.7</v>
      </c>
      <c r="G10" s="64">
        <f t="shared" si="1"/>
        <v>91.877231895763543</v>
      </c>
      <c r="H10" s="6"/>
      <c r="I10" s="7"/>
    </row>
    <row r="11" spans="1:18" ht="33" customHeight="1">
      <c r="A11" s="5" t="s">
        <v>9</v>
      </c>
      <c r="B11" s="46" t="s">
        <v>186</v>
      </c>
      <c r="C11" s="3">
        <v>30000</v>
      </c>
      <c r="D11" s="3">
        <v>22409.5</v>
      </c>
      <c r="E11" s="64">
        <f t="shared" si="0"/>
        <v>74.698333333333338</v>
      </c>
      <c r="F11" s="13">
        <v>24390.7</v>
      </c>
      <c r="G11" s="64">
        <f t="shared" si="1"/>
        <v>91.877231895763543</v>
      </c>
      <c r="H11" s="6"/>
      <c r="I11" s="7"/>
    </row>
    <row r="12" spans="1:18" s="44" customFormat="1" ht="18.600000000000001" customHeight="1">
      <c r="A12" s="60" t="s">
        <v>205</v>
      </c>
      <c r="B12" s="61" t="s">
        <v>187</v>
      </c>
      <c r="C12" s="62">
        <f>C13+C14+C15</f>
        <v>33396.5</v>
      </c>
      <c r="D12" s="62">
        <f>D13+D14+D15</f>
        <v>23717.999999999996</v>
      </c>
      <c r="E12" s="64">
        <f t="shared" si="0"/>
        <v>71.01941820250623</v>
      </c>
      <c r="F12" s="62">
        <f>F13+F14+F15</f>
        <v>33128.400000000001</v>
      </c>
      <c r="G12" s="64">
        <f t="shared" si="1"/>
        <v>71.59416090122069</v>
      </c>
      <c r="H12" s="6"/>
      <c r="I12" s="7"/>
    </row>
    <row r="13" spans="1:18" ht="36.6" customHeight="1">
      <c r="A13" s="5" t="s">
        <v>206</v>
      </c>
      <c r="B13" s="46" t="s">
        <v>188</v>
      </c>
      <c r="C13" s="3">
        <v>18473.8</v>
      </c>
      <c r="D13" s="3">
        <v>10866.3</v>
      </c>
      <c r="E13" s="64">
        <f t="shared" si="0"/>
        <v>58.820058677694895</v>
      </c>
      <c r="F13" s="13">
        <v>14666.3</v>
      </c>
      <c r="G13" s="64">
        <f t="shared" si="1"/>
        <v>74.090261347442777</v>
      </c>
      <c r="H13" s="6"/>
      <c r="I13" s="7"/>
    </row>
    <row r="14" spans="1:18" ht="18" customHeight="1">
      <c r="A14" s="5" t="s">
        <v>8</v>
      </c>
      <c r="B14" s="46" t="s">
        <v>7</v>
      </c>
      <c r="C14" s="3">
        <v>14625.7</v>
      </c>
      <c r="D14" s="3">
        <v>12580.9</v>
      </c>
      <c r="E14" s="64">
        <f t="shared" si="0"/>
        <v>86.019130708273778</v>
      </c>
      <c r="F14" s="13">
        <v>18187.7</v>
      </c>
      <c r="G14" s="64">
        <f t="shared" si="1"/>
        <v>69.172572672740358</v>
      </c>
      <c r="H14" s="6"/>
      <c r="I14" s="7"/>
    </row>
    <row r="15" spans="1:18" ht="30" customHeight="1">
      <c r="A15" s="5" t="s">
        <v>207</v>
      </c>
      <c r="B15" s="46" t="s">
        <v>189</v>
      </c>
      <c r="C15" s="3">
        <v>297</v>
      </c>
      <c r="D15" s="3">
        <v>270.8</v>
      </c>
      <c r="E15" s="64">
        <f t="shared" si="0"/>
        <v>91.178451178451184</v>
      </c>
      <c r="F15" s="13">
        <v>274.39999999999998</v>
      </c>
      <c r="G15" s="64">
        <f t="shared" si="1"/>
        <v>98.688046647230337</v>
      </c>
      <c r="H15" s="6"/>
      <c r="I15" s="7"/>
    </row>
    <row r="16" spans="1:18" s="44" customFormat="1" ht="16.899999999999999" customHeight="1">
      <c r="A16" s="45" t="s">
        <v>208</v>
      </c>
      <c r="B16" s="47" t="s">
        <v>190</v>
      </c>
      <c r="C16" s="4">
        <v>5159</v>
      </c>
      <c r="D16" s="4">
        <v>3548.8</v>
      </c>
      <c r="E16" s="64">
        <f t="shared" si="0"/>
        <v>68.788524907927894</v>
      </c>
      <c r="F16" s="42">
        <v>3671.5</v>
      </c>
      <c r="G16" s="64">
        <f t="shared" si="1"/>
        <v>96.658041672341014</v>
      </c>
      <c r="H16" s="6"/>
      <c r="I16" s="7"/>
    </row>
    <row r="17" spans="1:9" ht="31.9" hidden="1" customHeight="1">
      <c r="A17" s="5" t="s">
        <v>6</v>
      </c>
      <c r="B17" s="46" t="s">
        <v>191</v>
      </c>
      <c r="C17" s="3"/>
      <c r="D17" s="3"/>
      <c r="E17" s="64" t="e">
        <f t="shared" si="0"/>
        <v>#DIV/0!</v>
      </c>
      <c r="F17" s="13"/>
      <c r="G17" s="64" t="e">
        <f t="shared" si="1"/>
        <v>#DIV/0!</v>
      </c>
      <c r="H17" s="6"/>
      <c r="I17" s="7"/>
    </row>
    <row r="18" spans="1:9" s="54" customFormat="1" ht="18" customHeight="1">
      <c r="A18" s="57"/>
      <c r="B18" s="58" t="s">
        <v>220</v>
      </c>
      <c r="C18" s="59">
        <f>C19+C20+C22+C23+C24</f>
        <v>21533.4</v>
      </c>
      <c r="D18" s="59">
        <f>D19+D20+D22+D23+D24</f>
        <v>12077.800000000001</v>
      </c>
      <c r="E18" s="64">
        <f t="shared" si="0"/>
        <v>56.088680839997394</v>
      </c>
      <c r="F18" s="59">
        <f>F19+F20+F21+F22+F23+F24</f>
        <v>15708.599999999999</v>
      </c>
      <c r="G18" s="64">
        <f t="shared" si="1"/>
        <v>76.886546223088004</v>
      </c>
      <c r="H18" s="52"/>
      <c r="I18" s="53"/>
    </row>
    <row r="19" spans="1:9" ht="36.6" customHeight="1">
      <c r="A19" s="5" t="s">
        <v>209</v>
      </c>
      <c r="B19" s="46" t="s">
        <v>192</v>
      </c>
      <c r="C19" s="3">
        <v>5971.4</v>
      </c>
      <c r="D19" s="3">
        <v>2555.5</v>
      </c>
      <c r="E19" s="64">
        <f t="shared" si="0"/>
        <v>42.795659309374692</v>
      </c>
      <c r="F19" s="13">
        <v>3543</v>
      </c>
      <c r="G19" s="64">
        <f t="shared" si="1"/>
        <v>72.128139994355067</v>
      </c>
      <c r="H19" s="6"/>
      <c r="I19" s="7"/>
    </row>
    <row r="20" spans="1:9" ht="16.899999999999999" customHeight="1">
      <c r="A20" s="5" t="s">
        <v>210</v>
      </c>
      <c r="B20" s="46" t="s">
        <v>193</v>
      </c>
      <c r="C20" s="3">
        <v>762</v>
      </c>
      <c r="D20" s="3">
        <v>343.3</v>
      </c>
      <c r="E20" s="64">
        <f t="shared" si="0"/>
        <v>45.052493438320212</v>
      </c>
      <c r="F20" s="13">
        <v>505.5</v>
      </c>
      <c r="G20" s="64">
        <f t="shared" si="1"/>
        <v>67.912957467853602</v>
      </c>
      <c r="H20" s="6"/>
      <c r="I20" s="7"/>
    </row>
    <row r="21" spans="1:9" ht="36.6" customHeight="1">
      <c r="A21" s="5" t="s">
        <v>5</v>
      </c>
      <c r="B21" s="46" t="s">
        <v>194</v>
      </c>
      <c r="C21" s="3"/>
      <c r="D21" s="3"/>
      <c r="E21" s="64"/>
      <c r="F21" s="13"/>
      <c r="G21" s="64"/>
      <c r="H21" s="6"/>
      <c r="I21" s="7"/>
    </row>
    <row r="22" spans="1:9" ht="16.149999999999999" customHeight="1">
      <c r="A22" s="5" t="s">
        <v>4</v>
      </c>
      <c r="B22" s="46" t="s">
        <v>195</v>
      </c>
      <c r="C22" s="3">
        <v>14650</v>
      </c>
      <c r="D22" s="3">
        <v>7935.6</v>
      </c>
      <c r="E22" s="64">
        <f t="shared" si="0"/>
        <v>54.167918088737196</v>
      </c>
      <c r="F22" s="13">
        <v>8623.7999999999993</v>
      </c>
      <c r="G22" s="64">
        <f t="shared" si="1"/>
        <v>92.01975927085509</v>
      </c>
      <c r="H22" s="6"/>
      <c r="I22" s="7"/>
    </row>
    <row r="23" spans="1:9" ht="16.149999999999999" customHeight="1">
      <c r="A23" s="5" t="s">
        <v>3</v>
      </c>
      <c r="B23" s="46" t="s">
        <v>196</v>
      </c>
      <c r="C23" s="3">
        <v>150</v>
      </c>
      <c r="D23" s="3">
        <v>1243.0999999999999</v>
      </c>
      <c r="E23" s="64">
        <f t="shared" si="0"/>
        <v>828.73333333333323</v>
      </c>
      <c r="F23" s="13">
        <v>3036.3</v>
      </c>
      <c r="G23" s="64">
        <f t="shared" si="1"/>
        <v>40.941277212396656</v>
      </c>
      <c r="H23" s="6"/>
      <c r="I23" s="7"/>
    </row>
    <row r="24" spans="1:9" ht="16.149999999999999" customHeight="1">
      <c r="A24" s="5" t="s">
        <v>2</v>
      </c>
      <c r="B24" s="46" t="s">
        <v>197</v>
      </c>
      <c r="C24" s="3"/>
      <c r="D24" s="3">
        <v>0.3</v>
      </c>
      <c r="E24" s="64"/>
      <c r="F24" s="13">
        <v>0</v>
      </c>
      <c r="G24" s="64" t="e">
        <f t="shared" si="1"/>
        <v>#DIV/0!</v>
      </c>
      <c r="H24" s="6"/>
      <c r="I24" s="7"/>
    </row>
    <row r="25" spans="1:9" s="54" customFormat="1" ht="18.600000000000001" customHeight="1">
      <c r="A25" s="57" t="s">
        <v>1</v>
      </c>
      <c r="B25" s="58" t="s">
        <v>221</v>
      </c>
      <c r="C25" s="59">
        <f>C26</f>
        <v>796015.79999999993</v>
      </c>
      <c r="D25" s="59">
        <f>D26</f>
        <v>558807.4</v>
      </c>
      <c r="E25" s="64">
        <f t="shared" si="0"/>
        <v>70.200541245538091</v>
      </c>
      <c r="F25" s="59">
        <f>F26</f>
        <v>579869.1</v>
      </c>
      <c r="G25" s="64">
        <f t="shared" si="1"/>
        <v>96.367852675715966</v>
      </c>
      <c r="H25" s="52"/>
      <c r="I25" s="53"/>
    </row>
    <row r="26" spans="1:9" s="44" customFormat="1" ht="32.450000000000003" customHeight="1">
      <c r="A26" s="60" t="s">
        <v>211</v>
      </c>
      <c r="B26" s="61" t="s">
        <v>198</v>
      </c>
      <c r="C26" s="62">
        <f>C27+C28+C29+C30</f>
        <v>796015.79999999993</v>
      </c>
      <c r="D26" s="62">
        <f>D27+D28+D29+D30</f>
        <v>558807.4</v>
      </c>
      <c r="E26" s="64">
        <f t="shared" si="0"/>
        <v>70.200541245538091</v>
      </c>
      <c r="F26" s="62">
        <f>F27+F28+F29+F30+F31</f>
        <v>579869.1</v>
      </c>
      <c r="G26" s="64">
        <f t="shared" si="1"/>
        <v>96.367852675715966</v>
      </c>
      <c r="H26" s="6"/>
      <c r="I26" s="7"/>
    </row>
    <row r="27" spans="1:9" ht="31.9" customHeight="1">
      <c r="A27" s="5" t="s">
        <v>212</v>
      </c>
      <c r="B27" s="46" t="s">
        <v>199</v>
      </c>
      <c r="C27" s="3">
        <v>176443.8</v>
      </c>
      <c r="D27" s="3">
        <v>132345.20000000001</v>
      </c>
      <c r="E27" s="64">
        <f t="shared" si="0"/>
        <v>75.006999395841632</v>
      </c>
      <c r="F27" s="13">
        <v>131848</v>
      </c>
      <c r="G27" s="64">
        <f t="shared" si="1"/>
        <v>100.37710090407137</v>
      </c>
      <c r="H27" s="6"/>
      <c r="I27" s="7"/>
    </row>
    <row r="28" spans="1:9" ht="32.450000000000003" customHeight="1">
      <c r="A28" s="5" t="s">
        <v>213</v>
      </c>
      <c r="B28" s="46" t="s">
        <v>200</v>
      </c>
      <c r="C28" s="3">
        <v>106948</v>
      </c>
      <c r="D28" s="3">
        <v>44158</v>
      </c>
      <c r="E28" s="64">
        <f t="shared" si="0"/>
        <v>41.289224669933049</v>
      </c>
      <c r="F28" s="13">
        <v>99236.4</v>
      </c>
      <c r="G28" s="64">
        <f t="shared" si="1"/>
        <v>44.497785086923756</v>
      </c>
      <c r="H28" s="6"/>
      <c r="I28" s="7"/>
    </row>
    <row r="29" spans="1:9" ht="32.450000000000003" customHeight="1">
      <c r="A29" s="5" t="s">
        <v>214</v>
      </c>
      <c r="B29" s="46" t="s">
        <v>201</v>
      </c>
      <c r="C29" s="3">
        <v>501268.8</v>
      </c>
      <c r="D29" s="3">
        <v>376744.1</v>
      </c>
      <c r="E29" s="64">
        <f t="shared" si="0"/>
        <v>75.158098808463635</v>
      </c>
      <c r="F29" s="13">
        <v>336438</v>
      </c>
      <c r="G29" s="64">
        <f t="shared" si="1"/>
        <v>111.98024598885976</v>
      </c>
      <c r="H29" s="6"/>
      <c r="I29" s="7"/>
    </row>
    <row r="30" spans="1:9" ht="18.600000000000001" customHeight="1">
      <c r="A30" s="5" t="s">
        <v>223</v>
      </c>
      <c r="B30" s="46" t="s">
        <v>0</v>
      </c>
      <c r="C30" s="3">
        <v>11355.2</v>
      </c>
      <c r="D30" s="3">
        <v>5560.1</v>
      </c>
      <c r="E30" s="64">
        <f t="shared" si="0"/>
        <v>48.965231788079471</v>
      </c>
      <c r="F30" s="13">
        <v>12346.7</v>
      </c>
      <c r="G30" s="64">
        <f t="shared" si="1"/>
        <v>45.033085763807335</v>
      </c>
      <c r="H30" s="6"/>
      <c r="I30" s="7"/>
    </row>
    <row r="31" spans="1:9" ht="60.6" customHeight="1">
      <c r="A31" s="5" t="s">
        <v>222</v>
      </c>
      <c r="B31" s="46" t="s">
        <v>224</v>
      </c>
      <c r="C31" s="3"/>
      <c r="D31" s="3"/>
      <c r="E31" s="64"/>
      <c r="F31" s="13"/>
      <c r="G31" s="64" t="e">
        <f t="shared" si="1"/>
        <v>#DIV/0!</v>
      </c>
      <c r="H31" s="6"/>
      <c r="I31" s="7"/>
    </row>
    <row r="32" spans="1:9" s="56" customFormat="1" ht="19.149999999999999" customHeight="1">
      <c r="A32" s="55"/>
      <c r="B32" s="50" t="s">
        <v>202</v>
      </c>
      <c r="C32" s="51">
        <f>C6+C25</f>
        <v>1003605.4999999999</v>
      </c>
      <c r="D32" s="51">
        <f>D6+D25</f>
        <v>703941</v>
      </c>
      <c r="E32" s="64">
        <f t="shared" si="0"/>
        <v>70.14120588219177</v>
      </c>
      <c r="F32" s="51">
        <f>F6+F25</f>
        <v>732036.9</v>
      </c>
      <c r="G32" s="64">
        <f t="shared" si="1"/>
        <v>96.161955770262395</v>
      </c>
    </row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view="pageBreakPreview" zoomScale="85" zoomScaleNormal="44" zoomScaleSheetLayoutView="85" workbookViewId="0">
      <pane xSplit="2" ySplit="6" topLeftCell="C55" activePane="bottomRight" state="frozen"/>
      <selection pane="topRight" activeCell="B1" sqref="B1"/>
      <selection pane="bottomLeft" activeCell="A6" sqref="A6"/>
      <selection pane="bottomRight" activeCell="C82" sqref="C82:F82"/>
    </sheetView>
  </sheetViews>
  <sheetFormatPr defaultRowHeight="11.25"/>
  <cols>
    <col min="1" max="1" width="20.5" style="14" bestFit="1" customWidth="1"/>
    <col min="2" max="2" width="73.33203125" style="40" customWidth="1"/>
    <col min="3" max="3" width="21.83203125" style="40" customWidth="1"/>
    <col min="4" max="4" width="18.1640625" style="40" customWidth="1"/>
    <col min="5" max="5" width="17.5" style="41" customWidth="1"/>
    <col min="6" max="6" width="19.6640625" style="14" customWidth="1"/>
    <col min="7" max="7" width="23.5" style="14" customWidth="1"/>
    <col min="8" max="8" width="17.1640625" style="14" customWidth="1"/>
    <col min="9" max="9" width="20" style="14" customWidth="1"/>
    <col min="10" max="10" width="14.33203125" style="14" customWidth="1"/>
    <col min="11" max="11" width="12.5" style="14" customWidth="1"/>
    <col min="12" max="14" width="9.33203125" style="14"/>
    <col min="15" max="15" width="16.33203125" style="14" customWidth="1"/>
    <col min="16" max="256" width="9.33203125" style="14"/>
    <col min="257" max="257" width="20.5" style="14" bestFit="1" customWidth="1"/>
    <col min="258" max="258" width="62.6640625" style="14" customWidth="1"/>
    <col min="259" max="259" width="21.83203125" style="14" customWidth="1"/>
    <col min="260" max="260" width="17.1640625" style="14" customWidth="1"/>
    <col min="261" max="261" width="16.5" style="14" customWidth="1"/>
    <col min="262" max="262" width="19.6640625" style="14" customWidth="1"/>
    <col min="263" max="263" width="25" style="14" customWidth="1"/>
    <col min="264" max="264" width="17.1640625" style="14" customWidth="1"/>
    <col min="265" max="265" width="20" style="14" customWidth="1"/>
    <col min="266" max="266" width="14.33203125" style="14" customWidth="1"/>
    <col min="267" max="267" width="12.5" style="14" customWidth="1"/>
    <col min="268" max="270" width="9.33203125" style="14"/>
    <col min="271" max="271" width="16.33203125" style="14" customWidth="1"/>
    <col min="272" max="512" width="9.33203125" style="14"/>
    <col min="513" max="513" width="20.5" style="14" bestFit="1" customWidth="1"/>
    <col min="514" max="514" width="62.6640625" style="14" customWidth="1"/>
    <col min="515" max="515" width="21.83203125" style="14" customWidth="1"/>
    <col min="516" max="516" width="17.1640625" style="14" customWidth="1"/>
    <col min="517" max="517" width="16.5" style="14" customWidth="1"/>
    <col min="518" max="518" width="19.6640625" style="14" customWidth="1"/>
    <col min="519" max="519" width="25" style="14" customWidth="1"/>
    <col min="520" max="520" width="17.1640625" style="14" customWidth="1"/>
    <col min="521" max="521" width="20" style="14" customWidth="1"/>
    <col min="522" max="522" width="14.33203125" style="14" customWidth="1"/>
    <col min="523" max="523" width="12.5" style="14" customWidth="1"/>
    <col min="524" max="526" width="9.33203125" style="14"/>
    <col min="527" max="527" width="16.33203125" style="14" customWidth="1"/>
    <col min="528" max="768" width="9.33203125" style="14"/>
    <col min="769" max="769" width="20.5" style="14" bestFit="1" customWidth="1"/>
    <col min="770" max="770" width="62.6640625" style="14" customWidth="1"/>
    <col min="771" max="771" width="21.83203125" style="14" customWidth="1"/>
    <col min="772" max="772" width="17.1640625" style="14" customWidth="1"/>
    <col min="773" max="773" width="16.5" style="14" customWidth="1"/>
    <col min="774" max="774" width="19.6640625" style="14" customWidth="1"/>
    <col min="775" max="775" width="25" style="14" customWidth="1"/>
    <col min="776" max="776" width="17.1640625" style="14" customWidth="1"/>
    <col min="777" max="777" width="20" style="14" customWidth="1"/>
    <col min="778" max="778" width="14.33203125" style="14" customWidth="1"/>
    <col min="779" max="779" width="12.5" style="14" customWidth="1"/>
    <col min="780" max="782" width="9.33203125" style="14"/>
    <col min="783" max="783" width="16.33203125" style="14" customWidth="1"/>
    <col min="784" max="1024" width="9.33203125" style="14"/>
    <col min="1025" max="1025" width="20.5" style="14" bestFit="1" customWidth="1"/>
    <col min="1026" max="1026" width="62.6640625" style="14" customWidth="1"/>
    <col min="1027" max="1027" width="21.83203125" style="14" customWidth="1"/>
    <col min="1028" max="1028" width="17.1640625" style="14" customWidth="1"/>
    <col min="1029" max="1029" width="16.5" style="14" customWidth="1"/>
    <col min="1030" max="1030" width="19.6640625" style="14" customWidth="1"/>
    <col min="1031" max="1031" width="25" style="14" customWidth="1"/>
    <col min="1032" max="1032" width="17.1640625" style="14" customWidth="1"/>
    <col min="1033" max="1033" width="20" style="14" customWidth="1"/>
    <col min="1034" max="1034" width="14.33203125" style="14" customWidth="1"/>
    <col min="1035" max="1035" width="12.5" style="14" customWidth="1"/>
    <col min="1036" max="1038" width="9.33203125" style="14"/>
    <col min="1039" max="1039" width="16.33203125" style="14" customWidth="1"/>
    <col min="1040" max="1280" width="9.33203125" style="14"/>
    <col min="1281" max="1281" width="20.5" style="14" bestFit="1" customWidth="1"/>
    <col min="1282" max="1282" width="62.6640625" style="14" customWidth="1"/>
    <col min="1283" max="1283" width="21.83203125" style="14" customWidth="1"/>
    <col min="1284" max="1284" width="17.1640625" style="14" customWidth="1"/>
    <col min="1285" max="1285" width="16.5" style="14" customWidth="1"/>
    <col min="1286" max="1286" width="19.6640625" style="14" customWidth="1"/>
    <col min="1287" max="1287" width="25" style="14" customWidth="1"/>
    <col min="1288" max="1288" width="17.1640625" style="14" customWidth="1"/>
    <col min="1289" max="1289" width="20" style="14" customWidth="1"/>
    <col min="1290" max="1290" width="14.33203125" style="14" customWidth="1"/>
    <col min="1291" max="1291" width="12.5" style="14" customWidth="1"/>
    <col min="1292" max="1294" width="9.33203125" style="14"/>
    <col min="1295" max="1295" width="16.33203125" style="14" customWidth="1"/>
    <col min="1296" max="1536" width="9.33203125" style="14"/>
    <col min="1537" max="1537" width="20.5" style="14" bestFit="1" customWidth="1"/>
    <col min="1538" max="1538" width="62.6640625" style="14" customWidth="1"/>
    <col min="1539" max="1539" width="21.83203125" style="14" customWidth="1"/>
    <col min="1540" max="1540" width="17.1640625" style="14" customWidth="1"/>
    <col min="1541" max="1541" width="16.5" style="14" customWidth="1"/>
    <col min="1542" max="1542" width="19.6640625" style="14" customWidth="1"/>
    <col min="1543" max="1543" width="25" style="14" customWidth="1"/>
    <col min="1544" max="1544" width="17.1640625" style="14" customWidth="1"/>
    <col min="1545" max="1545" width="20" style="14" customWidth="1"/>
    <col min="1546" max="1546" width="14.33203125" style="14" customWidth="1"/>
    <col min="1547" max="1547" width="12.5" style="14" customWidth="1"/>
    <col min="1548" max="1550" width="9.33203125" style="14"/>
    <col min="1551" max="1551" width="16.33203125" style="14" customWidth="1"/>
    <col min="1552" max="1792" width="9.33203125" style="14"/>
    <col min="1793" max="1793" width="20.5" style="14" bestFit="1" customWidth="1"/>
    <col min="1794" max="1794" width="62.6640625" style="14" customWidth="1"/>
    <col min="1795" max="1795" width="21.83203125" style="14" customWidth="1"/>
    <col min="1796" max="1796" width="17.1640625" style="14" customWidth="1"/>
    <col min="1797" max="1797" width="16.5" style="14" customWidth="1"/>
    <col min="1798" max="1798" width="19.6640625" style="14" customWidth="1"/>
    <col min="1799" max="1799" width="25" style="14" customWidth="1"/>
    <col min="1800" max="1800" width="17.1640625" style="14" customWidth="1"/>
    <col min="1801" max="1801" width="20" style="14" customWidth="1"/>
    <col min="1802" max="1802" width="14.33203125" style="14" customWidth="1"/>
    <col min="1803" max="1803" width="12.5" style="14" customWidth="1"/>
    <col min="1804" max="1806" width="9.33203125" style="14"/>
    <col min="1807" max="1807" width="16.33203125" style="14" customWidth="1"/>
    <col min="1808" max="2048" width="9.33203125" style="14"/>
    <col min="2049" max="2049" width="20.5" style="14" bestFit="1" customWidth="1"/>
    <col min="2050" max="2050" width="62.6640625" style="14" customWidth="1"/>
    <col min="2051" max="2051" width="21.83203125" style="14" customWidth="1"/>
    <col min="2052" max="2052" width="17.1640625" style="14" customWidth="1"/>
    <col min="2053" max="2053" width="16.5" style="14" customWidth="1"/>
    <col min="2054" max="2054" width="19.6640625" style="14" customWidth="1"/>
    <col min="2055" max="2055" width="25" style="14" customWidth="1"/>
    <col min="2056" max="2056" width="17.1640625" style="14" customWidth="1"/>
    <col min="2057" max="2057" width="20" style="14" customWidth="1"/>
    <col min="2058" max="2058" width="14.33203125" style="14" customWidth="1"/>
    <col min="2059" max="2059" width="12.5" style="14" customWidth="1"/>
    <col min="2060" max="2062" width="9.33203125" style="14"/>
    <col min="2063" max="2063" width="16.33203125" style="14" customWidth="1"/>
    <col min="2064" max="2304" width="9.33203125" style="14"/>
    <col min="2305" max="2305" width="20.5" style="14" bestFit="1" customWidth="1"/>
    <col min="2306" max="2306" width="62.6640625" style="14" customWidth="1"/>
    <col min="2307" max="2307" width="21.83203125" style="14" customWidth="1"/>
    <col min="2308" max="2308" width="17.1640625" style="14" customWidth="1"/>
    <col min="2309" max="2309" width="16.5" style="14" customWidth="1"/>
    <col min="2310" max="2310" width="19.6640625" style="14" customWidth="1"/>
    <col min="2311" max="2311" width="25" style="14" customWidth="1"/>
    <col min="2312" max="2312" width="17.1640625" style="14" customWidth="1"/>
    <col min="2313" max="2313" width="20" style="14" customWidth="1"/>
    <col min="2314" max="2314" width="14.33203125" style="14" customWidth="1"/>
    <col min="2315" max="2315" width="12.5" style="14" customWidth="1"/>
    <col min="2316" max="2318" width="9.33203125" style="14"/>
    <col min="2319" max="2319" width="16.33203125" style="14" customWidth="1"/>
    <col min="2320" max="2560" width="9.33203125" style="14"/>
    <col min="2561" max="2561" width="20.5" style="14" bestFit="1" customWidth="1"/>
    <col min="2562" max="2562" width="62.6640625" style="14" customWidth="1"/>
    <col min="2563" max="2563" width="21.83203125" style="14" customWidth="1"/>
    <col min="2564" max="2564" width="17.1640625" style="14" customWidth="1"/>
    <col min="2565" max="2565" width="16.5" style="14" customWidth="1"/>
    <col min="2566" max="2566" width="19.6640625" style="14" customWidth="1"/>
    <col min="2567" max="2567" width="25" style="14" customWidth="1"/>
    <col min="2568" max="2568" width="17.1640625" style="14" customWidth="1"/>
    <col min="2569" max="2569" width="20" style="14" customWidth="1"/>
    <col min="2570" max="2570" width="14.33203125" style="14" customWidth="1"/>
    <col min="2571" max="2571" width="12.5" style="14" customWidth="1"/>
    <col min="2572" max="2574" width="9.33203125" style="14"/>
    <col min="2575" max="2575" width="16.33203125" style="14" customWidth="1"/>
    <col min="2576" max="2816" width="9.33203125" style="14"/>
    <col min="2817" max="2817" width="20.5" style="14" bestFit="1" customWidth="1"/>
    <col min="2818" max="2818" width="62.6640625" style="14" customWidth="1"/>
    <col min="2819" max="2819" width="21.83203125" style="14" customWidth="1"/>
    <col min="2820" max="2820" width="17.1640625" style="14" customWidth="1"/>
    <col min="2821" max="2821" width="16.5" style="14" customWidth="1"/>
    <col min="2822" max="2822" width="19.6640625" style="14" customWidth="1"/>
    <col min="2823" max="2823" width="25" style="14" customWidth="1"/>
    <col min="2824" max="2824" width="17.1640625" style="14" customWidth="1"/>
    <col min="2825" max="2825" width="20" style="14" customWidth="1"/>
    <col min="2826" max="2826" width="14.33203125" style="14" customWidth="1"/>
    <col min="2827" max="2827" width="12.5" style="14" customWidth="1"/>
    <col min="2828" max="2830" width="9.33203125" style="14"/>
    <col min="2831" max="2831" width="16.33203125" style="14" customWidth="1"/>
    <col min="2832" max="3072" width="9.33203125" style="14"/>
    <col min="3073" max="3073" width="20.5" style="14" bestFit="1" customWidth="1"/>
    <col min="3074" max="3074" width="62.6640625" style="14" customWidth="1"/>
    <col min="3075" max="3075" width="21.83203125" style="14" customWidth="1"/>
    <col min="3076" max="3076" width="17.1640625" style="14" customWidth="1"/>
    <col min="3077" max="3077" width="16.5" style="14" customWidth="1"/>
    <col min="3078" max="3078" width="19.6640625" style="14" customWidth="1"/>
    <col min="3079" max="3079" width="25" style="14" customWidth="1"/>
    <col min="3080" max="3080" width="17.1640625" style="14" customWidth="1"/>
    <col min="3081" max="3081" width="20" style="14" customWidth="1"/>
    <col min="3082" max="3082" width="14.33203125" style="14" customWidth="1"/>
    <col min="3083" max="3083" width="12.5" style="14" customWidth="1"/>
    <col min="3084" max="3086" width="9.33203125" style="14"/>
    <col min="3087" max="3087" width="16.33203125" style="14" customWidth="1"/>
    <col min="3088" max="3328" width="9.33203125" style="14"/>
    <col min="3329" max="3329" width="20.5" style="14" bestFit="1" customWidth="1"/>
    <col min="3330" max="3330" width="62.6640625" style="14" customWidth="1"/>
    <col min="3331" max="3331" width="21.83203125" style="14" customWidth="1"/>
    <col min="3332" max="3332" width="17.1640625" style="14" customWidth="1"/>
    <col min="3333" max="3333" width="16.5" style="14" customWidth="1"/>
    <col min="3334" max="3334" width="19.6640625" style="14" customWidth="1"/>
    <col min="3335" max="3335" width="25" style="14" customWidth="1"/>
    <col min="3336" max="3336" width="17.1640625" style="14" customWidth="1"/>
    <col min="3337" max="3337" width="20" style="14" customWidth="1"/>
    <col min="3338" max="3338" width="14.33203125" style="14" customWidth="1"/>
    <col min="3339" max="3339" width="12.5" style="14" customWidth="1"/>
    <col min="3340" max="3342" width="9.33203125" style="14"/>
    <col min="3343" max="3343" width="16.33203125" style="14" customWidth="1"/>
    <col min="3344" max="3584" width="9.33203125" style="14"/>
    <col min="3585" max="3585" width="20.5" style="14" bestFit="1" customWidth="1"/>
    <col min="3586" max="3586" width="62.6640625" style="14" customWidth="1"/>
    <col min="3587" max="3587" width="21.83203125" style="14" customWidth="1"/>
    <col min="3588" max="3588" width="17.1640625" style="14" customWidth="1"/>
    <col min="3589" max="3589" width="16.5" style="14" customWidth="1"/>
    <col min="3590" max="3590" width="19.6640625" style="14" customWidth="1"/>
    <col min="3591" max="3591" width="25" style="14" customWidth="1"/>
    <col min="3592" max="3592" width="17.1640625" style="14" customWidth="1"/>
    <col min="3593" max="3593" width="20" style="14" customWidth="1"/>
    <col min="3594" max="3594" width="14.33203125" style="14" customWidth="1"/>
    <col min="3595" max="3595" width="12.5" style="14" customWidth="1"/>
    <col min="3596" max="3598" width="9.33203125" style="14"/>
    <col min="3599" max="3599" width="16.33203125" style="14" customWidth="1"/>
    <col min="3600" max="3840" width="9.33203125" style="14"/>
    <col min="3841" max="3841" width="20.5" style="14" bestFit="1" customWidth="1"/>
    <col min="3842" max="3842" width="62.6640625" style="14" customWidth="1"/>
    <col min="3843" max="3843" width="21.83203125" style="14" customWidth="1"/>
    <col min="3844" max="3844" width="17.1640625" style="14" customWidth="1"/>
    <col min="3845" max="3845" width="16.5" style="14" customWidth="1"/>
    <col min="3846" max="3846" width="19.6640625" style="14" customWidth="1"/>
    <col min="3847" max="3847" width="25" style="14" customWidth="1"/>
    <col min="3848" max="3848" width="17.1640625" style="14" customWidth="1"/>
    <col min="3849" max="3849" width="20" style="14" customWidth="1"/>
    <col min="3850" max="3850" width="14.33203125" style="14" customWidth="1"/>
    <col min="3851" max="3851" width="12.5" style="14" customWidth="1"/>
    <col min="3852" max="3854" width="9.33203125" style="14"/>
    <col min="3855" max="3855" width="16.33203125" style="14" customWidth="1"/>
    <col min="3856" max="4096" width="9.33203125" style="14"/>
    <col min="4097" max="4097" width="20.5" style="14" bestFit="1" customWidth="1"/>
    <col min="4098" max="4098" width="62.6640625" style="14" customWidth="1"/>
    <col min="4099" max="4099" width="21.83203125" style="14" customWidth="1"/>
    <col min="4100" max="4100" width="17.1640625" style="14" customWidth="1"/>
    <col min="4101" max="4101" width="16.5" style="14" customWidth="1"/>
    <col min="4102" max="4102" width="19.6640625" style="14" customWidth="1"/>
    <col min="4103" max="4103" width="25" style="14" customWidth="1"/>
    <col min="4104" max="4104" width="17.1640625" style="14" customWidth="1"/>
    <col min="4105" max="4105" width="20" style="14" customWidth="1"/>
    <col min="4106" max="4106" width="14.33203125" style="14" customWidth="1"/>
    <col min="4107" max="4107" width="12.5" style="14" customWidth="1"/>
    <col min="4108" max="4110" width="9.33203125" style="14"/>
    <col min="4111" max="4111" width="16.33203125" style="14" customWidth="1"/>
    <col min="4112" max="4352" width="9.33203125" style="14"/>
    <col min="4353" max="4353" width="20.5" style="14" bestFit="1" customWidth="1"/>
    <col min="4354" max="4354" width="62.6640625" style="14" customWidth="1"/>
    <col min="4355" max="4355" width="21.83203125" style="14" customWidth="1"/>
    <col min="4356" max="4356" width="17.1640625" style="14" customWidth="1"/>
    <col min="4357" max="4357" width="16.5" style="14" customWidth="1"/>
    <col min="4358" max="4358" width="19.6640625" style="14" customWidth="1"/>
    <col min="4359" max="4359" width="25" style="14" customWidth="1"/>
    <col min="4360" max="4360" width="17.1640625" style="14" customWidth="1"/>
    <col min="4361" max="4361" width="20" style="14" customWidth="1"/>
    <col min="4362" max="4362" width="14.33203125" style="14" customWidth="1"/>
    <col min="4363" max="4363" width="12.5" style="14" customWidth="1"/>
    <col min="4364" max="4366" width="9.33203125" style="14"/>
    <col min="4367" max="4367" width="16.33203125" style="14" customWidth="1"/>
    <col min="4368" max="4608" width="9.33203125" style="14"/>
    <col min="4609" max="4609" width="20.5" style="14" bestFit="1" customWidth="1"/>
    <col min="4610" max="4610" width="62.6640625" style="14" customWidth="1"/>
    <col min="4611" max="4611" width="21.83203125" style="14" customWidth="1"/>
    <col min="4612" max="4612" width="17.1640625" style="14" customWidth="1"/>
    <col min="4613" max="4613" width="16.5" style="14" customWidth="1"/>
    <col min="4614" max="4614" width="19.6640625" style="14" customWidth="1"/>
    <col min="4615" max="4615" width="25" style="14" customWidth="1"/>
    <col min="4616" max="4616" width="17.1640625" style="14" customWidth="1"/>
    <col min="4617" max="4617" width="20" style="14" customWidth="1"/>
    <col min="4618" max="4618" width="14.33203125" style="14" customWidth="1"/>
    <col min="4619" max="4619" width="12.5" style="14" customWidth="1"/>
    <col min="4620" max="4622" width="9.33203125" style="14"/>
    <col min="4623" max="4623" width="16.33203125" style="14" customWidth="1"/>
    <col min="4624" max="4864" width="9.33203125" style="14"/>
    <col min="4865" max="4865" width="20.5" style="14" bestFit="1" customWidth="1"/>
    <col min="4866" max="4866" width="62.6640625" style="14" customWidth="1"/>
    <col min="4867" max="4867" width="21.83203125" style="14" customWidth="1"/>
    <col min="4868" max="4868" width="17.1640625" style="14" customWidth="1"/>
    <col min="4869" max="4869" width="16.5" style="14" customWidth="1"/>
    <col min="4870" max="4870" width="19.6640625" style="14" customWidth="1"/>
    <col min="4871" max="4871" width="25" style="14" customWidth="1"/>
    <col min="4872" max="4872" width="17.1640625" style="14" customWidth="1"/>
    <col min="4873" max="4873" width="20" style="14" customWidth="1"/>
    <col min="4874" max="4874" width="14.33203125" style="14" customWidth="1"/>
    <col min="4875" max="4875" width="12.5" style="14" customWidth="1"/>
    <col min="4876" max="4878" width="9.33203125" style="14"/>
    <col min="4879" max="4879" width="16.33203125" style="14" customWidth="1"/>
    <col min="4880" max="5120" width="9.33203125" style="14"/>
    <col min="5121" max="5121" width="20.5" style="14" bestFit="1" customWidth="1"/>
    <col min="5122" max="5122" width="62.6640625" style="14" customWidth="1"/>
    <col min="5123" max="5123" width="21.83203125" style="14" customWidth="1"/>
    <col min="5124" max="5124" width="17.1640625" style="14" customWidth="1"/>
    <col min="5125" max="5125" width="16.5" style="14" customWidth="1"/>
    <col min="5126" max="5126" width="19.6640625" style="14" customWidth="1"/>
    <col min="5127" max="5127" width="25" style="14" customWidth="1"/>
    <col min="5128" max="5128" width="17.1640625" style="14" customWidth="1"/>
    <col min="5129" max="5129" width="20" style="14" customWidth="1"/>
    <col min="5130" max="5130" width="14.33203125" style="14" customWidth="1"/>
    <col min="5131" max="5131" width="12.5" style="14" customWidth="1"/>
    <col min="5132" max="5134" width="9.33203125" style="14"/>
    <col min="5135" max="5135" width="16.33203125" style="14" customWidth="1"/>
    <col min="5136" max="5376" width="9.33203125" style="14"/>
    <col min="5377" max="5377" width="20.5" style="14" bestFit="1" customWidth="1"/>
    <col min="5378" max="5378" width="62.6640625" style="14" customWidth="1"/>
    <col min="5379" max="5379" width="21.83203125" style="14" customWidth="1"/>
    <col min="5380" max="5380" width="17.1640625" style="14" customWidth="1"/>
    <col min="5381" max="5381" width="16.5" style="14" customWidth="1"/>
    <col min="5382" max="5382" width="19.6640625" style="14" customWidth="1"/>
    <col min="5383" max="5383" width="25" style="14" customWidth="1"/>
    <col min="5384" max="5384" width="17.1640625" style="14" customWidth="1"/>
    <col min="5385" max="5385" width="20" style="14" customWidth="1"/>
    <col min="5386" max="5386" width="14.33203125" style="14" customWidth="1"/>
    <col min="5387" max="5387" width="12.5" style="14" customWidth="1"/>
    <col min="5388" max="5390" width="9.33203125" style="14"/>
    <col min="5391" max="5391" width="16.33203125" style="14" customWidth="1"/>
    <col min="5392" max="5632" width="9.33203125" style="14"/>
    <col min="5633" max="5633" width="20.5" style="14" bestFit="1" customWidth="1"/>
    <col min="5634" max="5634" width="62.6640625" style="14" customWidth="1"/>
    <col min="5635" max="5635" width="21.83203125" style="14" customWidth="1"/>
    <col min="5636" max="5636" width="17.1640625" style="14" customWidth="1"/>
    <col min="5637" max="5637" width="16.5" style="14" customWidth="1"/>
    <col min="5638" max="5638" width="19.6640625" style="14" customWidth="1"/>
    <col min="5639" max="5639" width="25" style="14" customWidth="1"/>
    <col min="5640" max="5640" width="17.1640625" style="14" customWidth="1"/>
    <col min="5641" max="5641" width="20" style="14" customWidth="1"/>
    <col min="5642" max="5642" width="14.33203125" style="14" customWidth="1"/>
    <col min="5643" max="5643" width="12.5" style="14" customWidth="1"/>
    <col min="5644" max="5646" width="9.33203125" style="14"/>
    <col min="5647" max="5647" width="16.33203125" style="14" customWidth="1"/>
    <col min="5648" max="5888" width="9.33203125" style="14"/>
    <col min="5889" max="5889" width="20.5" style="14" bestFit="1" customWidth="1"/>
    <col min="5890" max="5890" width="62.6640625" style="14" customWidth="1"/>
    <col min="5891" max="5891" width="21.83203125" style="14" customWidth="1"/>
    <col min="5892" max="5892" width="17.1640625" style="14" customWidth="1"/>
    <col min="5893" max="5893" width="16.5" style="14" customWidth="1"/>
    <col min="5894" max="5894" width="19.6640625" style="14" customWidth="1"/>
    <col min="5895" max="5895" width="25" style="14" customWidth="1"/>
    <col min="5896" max="5896" width="17.1640625" style="14" customWidth="1"/>
    <col min="5897" max="5897" width="20" style="14" customWidth="1"/>
    <col min="5898" max="5898" width="14.33203125" style="14" customWidth="1"/>
    <col min="5899" max="5899" width="12.5" style="14" customWidth="1"/>
    <col min="5900" max="5902" width="9.33203125" style="14"/>
    <col min="5903" max="5903" width="16.33203125" style="14" customWidth="1"/>
    <col min="5904" max="6144" width="9.33203125" style="14"/>
    <col min="6145" max="6145" width="20.5" style="14" bestFit="1" customWidth="1"/>
    <col min="6146" max="6146" width="62.6640625" style="14" customWidth="1"/>
    <col min="6147" max="6147" width="21.83203125" style="14" customWidth="1"/>
    <col min="6148" max="6148" width="17.1640625" style="14" customWidth="1"/>
    <col min="6149" max="6149" width="16.5" style="14" customWidth="1"/>
    <col min="6150" max="6150" width="19.6640625" style="14" customWidth="1"/>
    <col min="6151" max="6151" width="25" style="14" customWidth="1"/>
    <col min="6152" max="6152" width="17.1640625" style="14" customWidth="1"/>
    <col min="6153" max="6153" width="20" style="14" customWidth="1"/>
    <col min="6154" max="6154" width="14.33203125" style="14" customWidth="1"/>
    <col min="6155" max="6155" width="12.5" style="14" customWidth="1"/>
    <col min="6156" max="6158" width="9.33203125" style="14"/>
    <col min="6159" max="6159" width="16.33203125" style="14" customWidth="1"/>
    <col min="6160" max="6400" width="9.33203125" style="14"/>
    <col min="6401" max="6401" width="20.5" style="14" bestFit="1" customWidth="1"/>
    <col min="6402" max="6402" width="62.6640625" style="14" customWidth="1"/>
    <col min="6403" max="6403" width="21.83203125" style="14" customWidth="1"/>
    <col min="6404" max="6404" width="17.1640625" style="14" customWidth="1"/>
    <col min="6405" max="6405" width="16.5" style="14" customWidth="1"/>
    <col min="6406" max="6406" width="19.6640625" style="14" customWidth="1"/>
    <col min="6407" max="6407" width="25" style="14" customWidth="1"/>
    <col min="6408" max="6408" width="17.1640625" style="14" customWidth="1"/>
    <col min="6409" max="6409" width="20" style="14" customWidth="1"/>
    <col min="6410" max="6410" width="14.33203125" style="14" customWidth="1"/>
    <col min="6411" max="6411" width="12.5" style="14" customWidth="1"/>
    <col min="6412" max="6414" width="9.33203125" style="14"/>
    <col min="6415" max="6415" width="16.33203125" style="14" customWidth="1"/>
    <col min="6416" max="6656" width="9.33203125" style="14"/>
    <col min="6657" max="6657" width="20.5" style="14" bestFit="1" customWidth="1"/>
    <col min="6658" max="6658" width="62.6640625" style="14" customWidth="1"/>
    <col min="6659" max="6659" width="21.83203125" style="14" customWidth="1"/>
    <col min="6660" max="6660" width="17.1640625" style="14" customWidth="1"/>
    <col min="6661" max="6661" width="16.5" style="14" customWidth="1"/>
    <col min="6662" max="6662" width="19.6640625" style="14" customWidth="1"/>
    <col min="6663" max="6663" width="25" style="14" customWidth="1"/>
    <col min="6664" max="6664" width="17.1640625" style="14" customWidth="1"/>
    <col min="6665" max="6665" width="20" style="14" customWidth="1"/>
    <col min="6666" max="6666" width="14.33203125" style="14" customWidth="1"/>
    <col min="6667" max="6667" width="12.5" style="14" customWidth="1"/>
    <col min="6668" max="6670" width="9.33203125" style="14"/>
    <col min="6671" max="6671" width="16.33203125" style="14" customWidth="1"/>
    <col min="6672" max="6912" width="9.33203125" style="14"/>
    <col min="6913" max="6913" width="20.5" style="14" bestFit="1" customWidth="1"/>
    <col min="6914" max="6914" width="62.6640625" style="14" customWidth="1"/>
    <col min="6915" max="6915" width="21.83203125" style="14" customWidth="1"/>
    <col min="6916" max="6916" width="17.1640625" style="14" customWidth="1"/>
    <col min="6917" max="6917" width="16.5" style="14" customWidth="1"/>
    <col min="6918" max="6918" width="19.6640625" style="14" customWidth="1"/>
    <col min="6919" max="6919" width="25" style="14" customWidth="1"/>
    <col min="6920" max="6920" width="17.1640625" style="14" customWidth="1"/>
    <col min="6921" max="6921" width="20" style="14" customWidth="1"/>
    <col min="6922" max="6922" width="14.33203125" style="14" customWidth="1"/>
    <col min="6923" max="6923" width="12.5" style="14" customWidth="1"/>
    <col min="6924" max="6926" width="9.33203125" style="14"/>
    <col min="6927" max="6927" width="16.33203125" style="14" customWidth="1"/>
    <col min="6928" max="7168" width="9.33203125" style="14"/>
    <col min="7169" max="7169" width="20.5" style="14" bestFit="1" customWidth="1"/>
    <col min="7170" max="7170" width="62.6640625" style="14" customWidth="1"/>
    <col min="7171" max="7171" width="21.83203125" style="14" customWidth="1"/>
    <col min="7172" max="7172" width="17.1640625" style="14" customWidth="1"/>
    <col min="7173" max="7173" width="16.5" style="14" customWidth="1"/>
    <col min="7174" max="7174" width="19.6640625" style="14" customWidth="1"/>
    <col min="7175" max="7175" width="25" style="14" customWidth="1"/>
    <col min="7176" max="7176" width="17.1640625" style="14" customWidth="1"/>
    <col min="7177" max="7177" width="20" style="14" customWidth="1"/>
    <col min="7178" max="7178" width="14.33203125" style="14" customWidth="1"/>
    <col min="7179" max="7179" width="12.5" style="14" customWidth="1"/>
    <col min="7180" max="7182" width="9.33203125" style="14"/>
    <col min="7183" max="7183" width="16.33203125" style="14" customWidth="1"/>
    <col min="7184" max="7424" width="9.33203125" style="14"/>
    <col min="7425" max="7425" width="20.5" style="14" bestFit="1" customWidth="1"/>
    <col min="7426" max="7426" width="62.6640625" style="14" customWidth="1"/>
    <col min="7427" max="7427" width="21.83203125" style="14" customWidth="1"/>
    <col min="7428" max="7428" width="17.1640625" style="14" customWidth="1"/>
    <col min="7429" max="7429" width="16.5" style="14" customWidth="1"/>
    <col min="7430" max="7430" width="19.6640625" style="14" customWidth="1"/>
    <col min="7431" max="7431" width="25" style="14" customWidth="1"/>
    <col min="7432" max="7432" width="17.1640625" style="14" customWidth="1"/>
    <col min="7433" max="7433" width="20" style="14" customWidth="1"/>
    <col min="7434" max="7434" width="14.33203125" style="14" customWidth="1"/>
    <col min="7435" max="7435" width="12.5" style="14" customWidth="1"/>
    <col min="7436" max="7438" width="9.33203125" style="14"/>
    <col min="7439" max="7439" width="16.33203125" style="14" customWidth="1"/>
    <col min="7440" max="7680" width="9.33203125" style="14"/>
    <col min="7681" max="7681" width="20.5" style="14" bestFit="1" customWidth="1"/>
    <col min="7682" max="7682" width="62.6640625" style="14" customWidth="1"/>
    <col min="7683" max="7683" width="21.83203125" style="14" customWidth="1"/>
    <col min="7684" max="7684" width="17.1640625" style="14" customWidth="1"/>
    <col min="7685" max="7685" width="16.5" style="14" customWidth="1"/>
    <col min="7686" max="7686" width="19.6640625" style="14" customWidth="1"/>
    <col min="7687" max="7687" width="25" style="14" customWidth="1"/>
    <col min="7688" max="7688" width="17.1640625" style="14" customWidth="1"/>
    <col min="7689" max="7689" width="20" style="14" customWidth="1"/>
    <col min="7690" max="7690" width="14.33203125" style="14" customWidth="1"/>
    <col min="7691" max="7691" width="12.5" style="14" customWidth="1"/>
    <col min="7692" max="7694" width="9.33203125" style="14"/>
    <col min="7695" max="7695" width="16.33203125" style="14" customWidth="1"/>
    <col min="7696" max="7936" width="9.33203125" style="14"/>
    <col min="7937" max="7937" width="20.5" style="14" bestFit="1" customWidth="1"/>
    <col min="7938" max="7938" width="62.6640625" style="14" customWidth="1"/>
    <col min="7939" max="7939" width="21.83203125" style="14" customWidth="1"/>
    <col min="7940" max="7940" width="17.1640625" style="14" customWidth="1"/>
    <col min="7941" max="7941" width="16.5" style="14" customWidth="1"/>
    <col min="7942" max="7942" width="19.6640625" style="14" customWidth="1"/>
    <col min="7943" max="7943" width="25" style="14" customWidth="1"/>
    <col min="7944" max="7944" width="17.1640625" style="14" customWidth="1"/>
    <col min="7945" max="7945" width="20" style="14" customWidth="1"/>
    <col min="7946" max="7946" width="14.33203125" style="14" customWidth="1"/>
    <col min="7947" max="7947" width="12.5" style="14" customWidth="1"/>
    <col min="7948" max="7950" width="9.33203125" style="14"/>
    <col min="7951" max="7951" width="16.33203125" style="14" customWidth="1"/>
    <col min="7952" max="8192" width="9.33203125" style="14"/>
    <col min="8193" max="8193" width="20.5" style="14" bestFit="1" customWidth="1"/>
    <col min="8194" max="8194" width="62.6640625" style="14" customWidth="1"/>
    <col min="8195" max="8195" width="21.83203125" style="14" customWidth="1"/>
    <col min="8196" max="8196" width="17.1640625" style="14" customWidth="1"/>
    <col min="8197" max="8197" width="16.5" style="14" customWidth="1"/>
    <col min="8198" max="8198" width="19.6640625" style="14" customWidth="1"/>
    <col min="8199" max="8199" width="25" style="14" customWidth="1"/>
    <col min="8200" max="8200" width="17.1640625" style="14" customWidth="1"/>
    <col min="8201" max="8201" width="20" style="14" customWidth="1"/>
    <col min="8202" max="8202" width="14.33203125" style="14" customWidth="1"/>
    <col min="8203" max="8203" width="12.5" style="14" customWidth="1"/>
    <col min="8204" max="8206" width="9.33203125" style="14"/>
    <col min="8207" max="8207" width="16.33203125" style="14" customWidth="1"/>
    <col min="8208" max="8448" width="9.33203125" style="14"/>
    <col min="8449" max="8449" width="20.5" style="14" bestFit="1" customWidth="1"/>
    <col min="8450" max="8450" width="62.6640625" style="14" customWidth="1"/>
    <col min="8451" max="8451" width="21.83203125" style="14" customWidth="1"/>
    <col min="8452" max="8452" width="17.1640625" style="14" customWidth="1"/>
    <col min="8453" max="8453" width="16.5" style="14" customWidth="1"/>
    <col min="8454" max="8454" width="19.6640625" style="14" customWidth="1"/>
    <col min="8455" max="8455" width="25" style="14" customWidth="1"/>
    <col min="8456" max="8456" width="17.1640625" style="14" customWidth="1"/>
    <col min="8457" max="8457" width="20" style="14" customWidth="1"/>
    <col min="8458" max="8458" width="14.33203125" style="14" customWidth="1"/>
    <col min="8459" max="8459" width="12.5" style="14" customWidth="1"/>
    <col min="8460" max="8462" width="9.33203125" style="14"/>
    <col min="8463" max="8463" width="16.33203125" style="14" customWidth="1"/>
    <col min="8464" max="8704" width="9.33203125" style="14"/>
    <col min="8705" max="8705" width="20.5" style="14" bestFit="1" customWidth="1"/>
    <col min="8706" max="8706" width="62.6640625" style="14" customWidth="1"/>
    <col min="8707" max="8707" width="21.83203125" style="14" customWidth="1"/>
    <col min="8708" max="8708" width="17.1640625" style="14" customWidth="1"/>
    <col min="8709" max="8709" width="16.5" style="14" customWidth="1"/>
    <col min="8710" max="8710" width="19.6640625" style="14" customWidth="1"/>
    <col min="8711" max="8711" width="25" style="14" customWidth="1"/>
    <col min="8712" max="8712" width="17.1640625" style="14" customWidth="1"/>
    <col min="8713" max="8713" width="20" style="14" customWidth="1"/>
    <col min="8714" max="8714" width="14.33203125" style="14" customWidth="1"/>
    <col min="8715" max="8715" width="12.5" style="14" customWidth="1"/>
    <col min="8716" max="8718" width="9.33203125" style="14"/>
    <col min="8719" max="8719" width="16.33203125" style="14" customWidth="1"/>
    <col min="8720" max="8960" width="9.33203125" style="14"/>
    <col min="8961" max="8961" width="20.5" style="14" bestFit="1" customWidth="1"/>
    <col min="8962" max="8962" width="62.6640625" style="14" customWidth="1"/>
    <col min="8963" max="8963" width="21.83203125" style="14" customWidth="1"/>
    <col min="8964" max="8964" width="17.1640625" style="14" customWidth="1"/>
    <col min="8965" max="8965" width="16.5" style="14" customWidth="1"/>
    <col min="8966" max="8966" width="19.6640625" style="14" customWidth="1"/>
    <col min="8967" max="8967" width="25" style="14" customWidth="1"/>
    <col min="8968" max="8968" width="17.1640625" style="14" customWidth="1"/>
    <col min="8969" max="8969" width="20" style="14" customWidth="1"/>
    <col min="8970" max="8970" width="14.33203125" style="14" customWidth="1"/>
    <col min="8971" max="8971" width="12.5" style="14" customWidth="1"/>
    <col min="8972" max="8974" width="9.33203125" style="14"/>
    <col min="8975" max="8975" width="16.33203125" style="14" customWidth="1"/>
    <col min="8976" max="9216" width="9.33203125" style="14"/>
    <col min="9217" max="9217" width="20.5" style="14" bestFit="1" customWidth="1"/>
    <col min="9218" max="9218" width="62.6640625" style="14" customWidth="1"/>
    <col min="9219" max="9219" width="21.83203125" style="14" customWidth="1"/>
    <col min="9220" max="9220" width="17.1640625" style="14" customWidth="1"/>
    <col min="9221" max="9221" width="16.5" style="14" customWidth="1"/>
    <col min="9222" max="9222" width="19.6640625" style="14" customWidth="1"/>
    <col min="9223" max="9223" width="25" style="14" customWidth="1"/>
    <col min="9224" max="9224" width="17.1640625" style="14" customWidth="1"/>
    <col min="9225" max="9225" width="20" style="14" customWidth="1"/>
    <col min="9226" max="9226" width="14.33203125" style="14" customWidth="1"/>
    <col min="9227" max="9227" width="12.5" style="14" customWidth="1"/>
    <col min="9228" max="9230" width="9.33203125" style="14"/>
    <col min="9231" max="9231" width="16.33203125" style="14" customWidth="1"/>
    <col min="9232" max="9472" width="9.33203125" style="14"/>
    <col min="9473" max="9473" width="20.5" style="14" bestFit="1" customWidth="1"/>
    <col min="9474" max="9474" width="62.6640625" style="14" customWidth="1"/>
    <col min="9475" max="9475" width="21.83203125" style="14" customWidth="1"/>
    <col min="9476" max="9476" width="17.1640625" style="14" customWidth="1"/>
    <col min="9477" max="9477" width="16.5" style="14" customWidth="1"/>
    <col min="9478" max="9478" width="19.6640625" style="14" customWidth="1"/>
    <col min="9479" max="9479" width="25" style="14" customWidth="1"/>
    <col min="9480" max="9480" width="17.1640625" style="14" customWidth="1"/>
    <col min="9481" max="9481" width="20" style="14" customWidth="1"/>
    <col min="9482" max="9482" width="14.33203125" style="14" customWidth="1"/>
    <col min="9483" max="9483" width="12.5" style="14" customWidth="1"/>
    <col min="9484" max="9486" width="9.33203125" style="14"/>
    <col min="9487" max="9487" width="16.33203125" style="14" customWidth="1"/>
    <col min="9488" max="9728" width="9.33203125" style="14"/>
    <col min="9729" max="9729" width="20.5" style="14" bestFit="1" customWidth="1"/>
    <col min="9730" max="9730" width="62.6640625" style="14" customWidth="1"/>
    <col min="9731" max="9731" width="21.83203125" style="14" customWidth="1"/>
    <col min="9732" max="9732" width="17.1640625" style="14" customWidth="1"/>
    <col min="9733" max="9733" width="16.5" style="14" customWidth="1"/>
    <col min="9734" max="9734" width="19.6640625" style="14" customWidth="1"/>
    <col min="9735" max="9735" width="25" style="14" customWidth="1"/>
    <col min="9736" max="9736" width="17.1640625" style="14" customWidth="1"/>
    <col min="9737" max="9737" width="20" style="14" customWidth="1"/>
    <col min="9738" max="9738" width="14.33203125" style="14" customWidth="1"/>
    <col min="9739" max="9739" width="12.5" style="14" customWidth="1"/>
    <col min="9740" max="9742" width="9.33203125" style="14"/>
    <col min="9743" max="9743" width="16.33203125" style="14" customWidth="1"/>
    <col min="9744" max="9984" width="9.33203125" style="14"/>
    <col min="9985" max="9985" width="20.5" style="14" bestFit="1" customWidth="1"/>
    <col min="9986" max="9986" width="62.6640625" style="14" customWidth="1"/>
    <col min="9987" max="9987" width="21.83203125" style="14" customWidth="1"/>
    <col min="9988" max="9988" width="17.1640625" style="14" customWidth="1"/>
    <col min="9989" max="9989" width="16.5" style="14" customWidth="1"/>
    <col min="9990" max="9990" width="19.6640625" style="14" customWidth="1"/>
    <col min="9991" max="9991" width="25" style="14" customWidth="1"/>
    <col min="9992" max="9992" width="17.1640625" style="14" customWidth="1"/>
    <col min="9993" max="9993" width="20" style="14" customWidth="1"/>
    <col min="9994" max="9994" width="14.33203125" style="14" customWidth="1"/>
    <col min="9995" max="9995" width="12.5" style="14" customWidth="1"/>
    <col min="9996" max="9998" width="9.33203125" style="14"/>
    <col min="9999" max="9999" width="16.33203125" style="14" customWidth="1"/>
    <col min="10000" max="10240" width="9.33203125" style="14"/>
    <col min="10241" max="10241" width="20.5" style="14" bestFit="1" customWidth="1"/>
    <col min="10242" max="10242" width="62.6640625" style="14" customWidth="1"/>
    <col min="10243" max="10243" width="21.83203125" style="14" customWidth="1"/>
    <col min="10244" max="10244" width="17.1640625" style="14" customWidth="1"/>
    <col min="10245" max="10245" width="16.5" style="14" customWidth="1"/>
    <col min="10246" max="10246" width="19.6640625" style="14" customWidth="1"/>
    <col min="10247" max="10247" width="25" style="14" customWidth="1"/>
    <col min="10248" max="10248" width="17.1640625" style="14" customWidth="1"/>
    <col min="10249" max="10249" width="20" style="14" customWidth="1"/>
    <col min="10250" max="10250" width="14.33203125" style="14" customWidth="1"/>
    <col min="10251" max="10251" width="12.5" style="14" customWidth="1"/>
    <col min="10252" max="10254" width="9.33203125" style="14"/>
    <col min="10255" max="10255" width="16.33203125" style="14" customWidth="1"/>
    <col min="10256" max="10496" width="9.33203125" style="14"/>
    <col min="10497" max="10497" width="20.5" style="14" bestFit="1" customWidth="1"/>
    <col min="10498" max="10498" width="62.6640625" style="14" customWidth="1"/>
    <col min="10499" max="10499" width="21.83203125" style="14" customWidth="1"/>
    <col min="10500" max="10500" width="17.1640625" style="14" customWidth="1"/>
    <col min="10501" max="10501" width="16.5" style="14" customWidth="1"/>
    <col min="10502" max="10502" width="19.6640625" style="14" customWidth="1"/>
    <col min="10503" max="10503" width="25" style="14" customWidth="1"/>
    <col min="10504" max="10504" width="17.1640625" style="14" customWidth="1"/>
    <col min="10505" max="10505" width="20" style="14" customWidth="1"/>
    <col min="10506" max="10506" width="14.33203125" style="14" customWidth="1"/>
    <col min="10507" max="10507" width="12.5" style="14" customWidth="1"/>
    <col min="10508" max="10510" width="9.33203125" style="14"/>
    <col min="10511" max="10511" width="16.33203125" style="14" customWidth="1"/>
    <col min="10512" max="10752" width="9.33203125" style="14"/>
    <col min="10753" max="10753" width="20.5" style="14" bestFit="1" customWidth="1"/>
    <col min="10754" max="10754" width="62.6640625" style="14" customWidth="1"/>
    <col min="10755" max="10755" width="21.83203125" style="14" customWidth="1"/>
    <col min="10756" max="10756" width="17.1640625" style="14" customWidth="1"/>
    <col min="10757" max="10757" width="16.5" style="14" customWidth="1"/>
    <col min="10758" max="10758" width="19.6640625" style="14" customWidth="1"/>
    <col min="10759" max="10759" width="25" style="14" customWidth="1"/>
    <col min="10760" max="10760" width="17.1640625" style="14" customWidth="1"/>
    <col min="10761" max="10761" width="20" style="14" customWidth="1"/>
    <col min="10762" max="10762" width="14.33203125" style="14" customWidth="1"/>
    <col min="10763" max="10763" width="12.5" style="14" customWidth="1"/>
    <col min="10764" max="10766" width="9.33203125" style="14"/>
    <col min="10767" max="10767" width="16.33203125" style="14" customWidth="1"/>
    <col min="10768" max="11008" width="9.33203125" style="14"/>
    <col min="11009" max="11009" width="20.5" style="14" bestFit="1" customWidth="1"/>
    <col min="11010" max="11010" width="62.6640625" style="14" customWidth="1"/>
    <col min="11011" max="11011" width="21.83203125" style="14" customWidth="1"/>
    <col min="11012" max="11012" width="17.1640625" style="14" customWidth="1"/>
    <col min="11013" max="11013" width="16.5" style="14" customWidth="1"/>
    <col min="11014" max="11014" width="19.6640625" style="14" customWidth="1"/>
    <col min="11015" max="11015" width="25" style="14" customWidth="1"/>
    <col min="11016" max="11016" width="17.1640625" style="14" customWidth="1"/>
    <col min="11017" max="11017" width="20" style="14" customWidth="1"/>
    <col min="11018" max="11018" width="14.33203125" style="14" customWidth="1"/>
    <col min="11019" max="11019" width="12.5" style="14" customWidth="1"/>
    <col min="11020" max="11022" width="9.33203125" style="14"/>
    <col min="11023" max="11023" width="16.33203125" style="14" customWidth="1"/>
    <col min="11024" max="11264" width="9.33203125" style="14"/>
    <col min="11265" max="11265" width="20.5" style="14" bestFit="1" customWidth="1"/>
    <col min="11266" max="11266" width="62.6640625" style="14" customWidth="1"/>
    <col min="11267" max="11267" width="21.83203125" style="14" customWidth="1"/>
    <col min="11268" max="11268" width="17.1640625" style="14" customWidth="1"/>
    <col min="11269" max="11269" width="16.5" style="14" customWidth="1"/>
    <col min="11270" max="11270" width="19.6640625" style="14" customWidth="1"/>
    <col min="11271" max="11271" width="25" style="14" customWidth="1"/>
    <col min="11272" max="11272" width="17.1640625" style="14" customWidth="1"/>
    <col min="11273" max="11273" width="20" style="14" customWidth="1"/>
    <col min="11274" max="11274" width="14.33203125" style="14" customWidth="1"/>
    <col min="11275" max="11275" width="12.5" style="14" customWidth="1"/>
    <col min="11276" max="11278" width="9.33203125" style="14"/>
    <col min="11279" max="11279" width="16.33203125" style="14" customWidth="1"/>
    <col min="11280" max="11520" width="9.33203125" style="14"/>
    <col min="11521" max="11521" width="20.5" style="14" bestFit="1" customWidth="1"/>
    <col min="11522" max="11522" width="62.6640625" style="14" customWidth="1"/>
    <col min="11523" max="11523" width="21.83203125" style="14" customWidth="1"/>
    <col min="11524" max="11524" width="17.1640625" style="14" customWidth="1"/>
    <col min="11525" max="11525" width="16.5" style="14" customWidth="1"/>
    <col min="11526" max="11526" width="19.6640625" style="14" customWidth="1"/>
    <col min="11527" max="11527" width="25" style="14" customWidth="1"/>
    <col min="11528" max="11528" width="17.1640625" style="14" customWidth="1"/>
    <col min="11529" max="11529" width="20" style="14" customWidth="1"/>
    <col min="11530" max="11530" width="14.33203125" style="14" customWidth="1"/>
    <col min="11531" max="11531" width="12.5" style="14" customWidth="1"/>
    <col min="11532" max="11534" width="9.33203125" style="14"/>
    <col min="11535" max="11535" width="16.33203125" style="14" customWidth="1"/>
    <col min="11536" max="11776" width="9.33203125" style="14"/>
    <col min="11777" max="11777" width="20.5" style="14" bestFit="1" customWidth="1"/>
    <col min="11778" max="11778" width="62.6640625" style="14" customWidth="1"/>
    <col min="11779" max="11779" width="21.83203125" style="14" customWidth="1"/>
    <col min="11780" max="11780" width="17.1640625" style="14" customWidth="1"/>
    <col min="11781" max="11781" width="16.5" style="14" customWidth="1"/>
    <col min="11782" max="11782" width="19.6640625" style="14" customWidth="1"/>
    <col min="11783" max="11783" width="25" style="14" customWidth="1"/>
    <col min="11784" max="11784" width="17.1640625" style="14" customWidth="1"/>
    <col min="11785" max="11785" width="20" style="14" customWidth="1"/>
    <col min="11786" max="11786" width="14.33203125" style="14" customWidth="1"/>
    <col min="11787" max="11787" width="12.5" style="14" customWidth="1"/>
    <col min="11788" max="11790" width="9.33203125" style="14"/>
    <col min="11791" max="11791" width="16.33203125" style="14" customWidth="1"/>
    <col min="11792" max="12032" width="9.33203125" style="14"/>
    <col min="12033" max="12033" width="20.5" style="14" bestFit="1" customWidth="1"/>
    <col min="12034" max="12034" width="62.6640625" style="14" customWidth="1"/>
    <col min="12035" max="12035" width="21.83203125" style="14" customWidth="1"/>
    <col min="12036" max="12036" width="17.1640625" style="14" customWidth="1"/>
    <col min="12037" max="12037" width="16.5" style="14" customWidth="1"/>
    <col min="12038" max="12038" width="19.6640625" style="14" customWidth="1"/>
    <col min="12039" max="12039" width="25" style="14" customWidth="1"/>
    <col min="12040" max="12040" width="17.1640625" style="14" customWidth="1"/>
    <col min="12041" max="12041" width="20" style="14" customWidth="1"/>
    <col min="12042" max="12042" width="14.33203125" style="14" customWidth="1"/>
    <col min="12043" max="12043" width="12.5" style="14" customWidth="1"/>
    <col min="12044" max="12046" width="9.33203125" style="14"/>
    <col min="12047" max="12047" width="16.33203125" style="14" customWidth="1"/>
    <col min="12048" max="12288" width="9.33203125" style="14"/>
    <col min="12289" max="12289" width="20.5" style="14" bestFit="1" customWidth="1"/>
    <col min="12290" max="12290" width="62.6640625" style="14" customWidth="1"/>
    <col min="12291" max="12291" width="21.83203125" style="14" customWidth="1"/>
    <col min="12292" max="12292" width="17.1640625" style="14" customWidth="1"/>
    <col min="12293" max="12293" width="16.5" style="14" customWidth="1"/>
    <col min="12294" max="12294" width="19.6640625" style="14" customWidth="1"/>
    <col min="12295" max="12295" width="25" style="14" customWidth="1"/>
    <col min="12296" max="12296" width="17.1640625" style="14" customWidth="1"/>
    <col min="12297" max="12297" width="20" style="14" customWidth="1"/>
    <col min="12298" max="12298" width="14.33203125" style="14" customWidth="1"/>
    <col min="12299" max="12299" width="12.5" style="14" customWidth="1"/>
    <col min="12300" max="12302" width="9.33203125" style="14"/>
    <col min="12303" max="12303" width="16.33203125" style="14" customWidth="1"/>
    <col min="12304" max="12544" width="9.33203125" style="14"/>
    <col min="12545" max="12545" width="20.5" style="14" bestFit="1" customWidth="1"/>
    <col min="12546" max="12546" width="62.6640625" style="14" customWidth="1"/>
    <col min="12547" max="12547" width="21.83203125" style="14" customWidth="1"/>
    <col min="12548" max="12548" width="17.1640625" style="14" customWidth="1"/>
    <col min="12549" max="12549" width="16.5" style="14" customWidth="1"/>
    <col min="12550" max="12550" width="19.6640625" style="14" customWidth="1"/>
    <col min="12551" max="12551" width="25" style="14" customWidth="1"/>
    <col min="12552" max="12552" width="17.1640625" style="14" customWidth="1"/>
    <col min="12553" max="12553" width="20" style="14" customWidth="1"/>
    <col min="12554" max="12554" width="14.33203125" style="14" customWidth="1"/>
    <col min="12555" max="12555" width="12.5" style="14" customWidth="1"/>
    <col min="12556" max="12558" width="9.33203125" style="14"/>
    <col min="12559" max="12559" width="16.33203125" style="14" customWidth="1"/>
    <col min="12560" max="12800" width="9.33203125" style="14"/>
    <col min="12801" max="12801" width="20.5" style="14" bestFit="1" customWidth="1"/>
    <col min="12802" max="12802" width="62.6640625" style="14" customWidth="1"/>
    <col min="12803" max="12803" width="21.83203125" style="14" customWidth="1"/>
    <col min="12804" max="12804" width="17.1640625" style="14" customWidth="1"/>
    <col min="12805" max="12805" width="16.5" style="14" customWidth="1"/>
    <col min="12806" max="12806" width="19.6640625" style="14" customWidth="1"/>
    <col min="12807" max="12807" width="25" style="14" customWidth="1"/>
    <col min="12808" max="12808" width="17.1640625" style="14" customWidth="1"/>
    <col min="12809" max="12809" width="20" style="14" customWidth="1"/>
    <col min="12810" max="12810" width="14.33203125" style="14" customWidth="1"/>
    <col min="12811" max="12811" width="12.5" style="14" customWidth="1"/>
    <col min="12812" max="12814" width="9.33203125" style="14"/>
    <col min="12815" max="12815" width="16.33203125" style="14" customWidth="1"/>
    <col min="12816" max="13056" width="9.33203125" style="14"/>
    <col min="13057" max="13057" width="20.5" style="14" bestFit="1" customWidth="1"/>
    <col min="13058" max="13058" width="62.6640625" style="14" customWidth="1"/>
    <col min="13059" max="13059" width="21.83203125" style="14" customWidth="1"/>
    <col min="13060" max="13060" width="17.1640625" style="14" customWidth="1"/>
    <col min="13061" max="13061" width="16.5" style="14" customWidth="1"/>
    <col min="13062" max="13062" width="19.6640625" style="14" customWidth="1"/>
    <col min="13063" max="13063" width="25" style="14" customWidth="1"/>
    <col min="13064" max="13064" width="17.1640625" style="14" customWidth="1"/>
    <col min="13065" max="13065" width="20" style="14" customWidth="1"/>
    <col min="13066" max="13066" width="14.33203125" style="14" customWidth="1"/>
    <col min="13067" max="13067" width="12.5" style="14" customWidth="1"/>
    <col min="13068" max="13070" width="9.33203125" style="14"/>
    <col min="13071" max="13071" width="16.33203125" style="14" customWidth="1"/>
    <col min="13072" max="13312" width="9.33203125" style="14"/>
    <col min="13313" max="13313" width="20.5" style="14" bestFit="1" customWidth="1"/>
    <col min="13314" max="13314" width="62.6640625" style="14" customWidth="1"/>
    <col min="13315" max="13315" width="21.83203125" style="14" customWidth="1"/>
    <col min="13316" max="13316" width="17.1640625" style="14" customWidth="1"/>
    <col min="13317" max="13317" width="16.5" style="14" customWidth="1"/>
    <col min="13318" max="13318" width="19.6640625" style="14" customWidth="1"/>
    <col min="13319" max="13319" width="25" style="14" customWidth="1"/>
    <col min="13320" max="13320" width="17.1640625" style="14" customWidth="1"/>
    <col min="13321" max="13321" width="20" style="14" customWidth="1"/>
    <col min="13322" max="13322" width="14.33203125" style="14" customWidth="1"/>
    <col min="13323" max="13323" width="12.5" style="14" customWidth="1"/>
    <col min="13324" max="13326" width="9.33203125" style="14"/>
    <col min="13327" max="13327" width="16.33203125" style="14" customWidth="1"/>
    <col min="13328" max="13568" width="9.33203125" style="14"/>
    <col min="13569" max="13569" width="20.5" style="14" bestFit="1" customWidth="1"/>
    <col min="13570" max="13570" width="62.6640625" style="14" customWidth="1"/>
    <col min="13571" max="13571" width="21.83203125" style="14" customWidth="1"/>
    <col min="13572" max="13572" width="17.1640625" style="14" customWidth="1"/>
    <col min="13573" max="13573" width="16.5" style="14" customWidth="1"/>
    <col min="13574" max="13574" width="19.6640625" style="14" customWidth="1"/>
    <col min="13575" max="13575" width="25" style="14" customWidth="1"/>
    <col min="13576" max="13576" width="17.1640625" style="14" customWidth="1"/>
    <col min="13577" max="13577" width="20" style="14" customWidth="1"/>
    <col min="13578" max="13578" width="14.33203125" style="14" customWidth="1"/>
    <col min="13579" max="13579" width="12.5" style="14" customWidth="1"/>
    <col min="13580" max="13582" width="9.33203125" style="14"/>
    <col min="13583" max="13583" width="16.33203125" style="14" customWidth="1"/>
    <col min="13584" max="13824" width="9.33203125" style="14"/>
    <col min="13825" max="13825" width="20.5" style="14" bestFit="1" customWidth="1"/>
    <col min="13826" max="13826" width="62.6640625" style="14" customWidth="1"/>
    <col min="13827" max="13827" width="21.83203125" style="14" customWidth="1"/>
    <col min="13828" max="13828" width="17.1640625" style="14" customWidth="1"/>
    <col min="13829" max="13829" width="16.5" style="14" customWidth="1"/>
    <col min="13830" max="13830" width="19.6640625" style="14" customWidth="1"/>
    <col min="13831" max="13831" width="25" style="14" customWidth="1"/>
    <col min="13832" max="13832" width="17.1640625" style="14" customWidth="1"/>
    <col min="13833" max="13833" width="20" style="14" customWidth="1"/>
    <col min="13834" max="13834" width="14.33203125" style="14" customWidth="1"/>
    <col min="13835" max="13835" width="12.5" style="14" customWidth="1"/>
    <col min="13836" max="13838" width="9.33203125" style="14"/>
    <col min="13839" max="13839" width="16.33203125" style="14" customWidth="1"/>
    <col min="13840" max="14080" width="9.33203125" style="14"/>
    <col min="14081" max="14081" width="20.5" style="14" bestFit="1" customWidth="1"/>
    <col min="14082" max="14082" width="62.6640625" style="14" customWidth="1"/>
    <col min="14083" max="14083" width="21.83203125" style="14" customWidth="1"/>
    <col min="14084" max="14084" width="17.1640625" style="14" customWidth="1"/>
    <col min="14085" max="14085" width="16.5" style="14" customWidth="1"/>
    <col min="14086" max="14086" width="19.6640625" style="14" customWidth="1"/>
    <col min="14087" max="14087" width="25" style="14" customWidth="1"/>
    <col min="14088" max="14088" width="17.1640625" style="14" customWidth="1"/>
    <col min="14089" max="14089" width="20" style="14" customWidth="1"/>
    <col min="14090" max="14090" width="14.33203125" style="14" customWidth="1"/>
    <col min="14091" max="14091" width="12.5" style="14" customWidth="1"/>
    <col min="14092" max="14094" width="9.33203125" style="14"/>
    <col min="14095" max="14095" width="16.33203125" style="14" customWidth="1"/>
    <col min="14096" max="14336" width="9.33203125" style="14"/>
    <col min="14337" max="14337" width="20.5" style="14" bestFit="1" customWidth="1"/>
    <col min="14338" max="14338" width="62.6640625" style="14" customWidth="1"/>
    <col min="14339" max="14339" width="21.83203125" style="14" customWidth="1"/>
    <col min="14340" max="14340" width="17.1640625" style="14" customWidth="1"/>
    <col min="14341" max="14341" width="16.5" style="14" customWidth="1"/>
    <col min="14342" max="14342" width="19.6640625" style="14" customWidth="1"/>
    <col min="14343" max="14343" width="25" style="14" customWidth="1"/>
    <col min="14344" max="14344" width="17.1640625" style="14" customWidth="1"/>
    <col min="14345" max="14345" width="20" style="14" customWidth="1"/>
    <col min="14346" max="14346" width="14.33203125" style="14" customWidth="1"/>
    <col min="14347" max="14347" width="12.5" style="14" customWidth="1"/>
    <col min="14348" max="14350" width="9.33203125" style="14"/>
    <col min="14351" max="14351" width="16.33203125" style="14" customWidth="1"/>
    <col min="14352" max="14592" width="9.33203125" style="14"/>
    <col min="14593" max="14593" width="20.5" style="14" bestFit="1" customWidth="1"/>
    <col min="14594" max="14594" width="62.6640625" style="14" customWidth="1"/>
    <col min="14595" max="14595" width="21.83203125" style="14" customWidth="1"/>
    <col min="14596" max="14596" width="17.1640625" style="14" customWidth="1"/>
    <col min="14597" max="14597" width="16.5" style="14" customWidth="1"/>
    <col min="14598" max="14598" width="19.6640625" style="14" customWidth="1"/>
    <col min="14599" max="14599" width="25" style="14" customWidth="1"/>
    <col min="14600" max="14600" width="17.1640625" style="14" customWidth="1"/>
    <col min="14601" max="14601" width="20" style="14" customWidth="1"/>
    <col min="14602" max="14602" width="14.33203125" style="14" customWidth="1"/>
    <col min="14603" max="14603" width="12.5" style="14" customWidth="1"/>
    <col min="14604" max="14606" width="9.33203125" style="14"/>
    <col min="14607" max="14607" width="16.33203125" style="14" customWidth="1"/>
    <col min="14608" max="14848" width="9.33203125" style="14"/>
    <col min="14849" max="14849" width="20.5" style="14" bestFit="1" customWidth="1"/>
    <col min="14850" max="14850" width="62.6640625" style="14" customWidth="1"/>
    <col min="14851" max="14851" width="21.83203125" style="14" customWidth="1"/>
    <col min="14852" max="14852" width="17.1640625" style="14" customWidth="1"/>
    <col min="14853" max="14853" width="16.5" style="14" customWidth="1"/>
    <col min="14854" max="14854" width="19.6640625" style="14" customWidth="1"/>
    <col min="14855" max="14855" width="25" style="14" customWidth="1"/>
    <col min="14856" max="14856" width="17.1640625" style="14" customWidth="1"/>
    <col min="14857" max="14857" width="20" style="14" customWidth="1"/>
    <col min="14858" max="14858" width="14.33203125" style="14" customWidth="1"/>
    <col min="14859" max="14859" width="12.5" style="14" customWidth="1"/>
    <col min="14860" max="14862" width="9.33203125" style="14"/>
    <col min="14863" max="14863" width="16.33203125" style="14" customWidth="1"/>
    <col min="14864" max="15104" width="9.33203125" style="14"/>
    <col min="15105" max="15105" width="20.5" style="14" bestFit="1" customWidth="1"/>
    <col min="15106" max="15106" width="62.6640625" style="14" customWidth="1"/>
    <col min="15107" max="15107" width="21.83203125" style="14" customWidth="1"/>
    <col min="15108" max="15108" width="17.1640625" style="14" customWidth="1"/>
    <col min="15109" max="15109" width="16.5" style="14" customWidth="1"/>
    <col min="15110" max="15110" width="19.6640625" style="14" customWidth="1"/>
    <col min="15111" max="15111" width="25" style="14" customWidth="1"/>
    <col min="15112" max="15112" width="17.1640625" style="14" customWidth="1"/>
    <col min="15113" max="15113" width="20" style="14" customWidth="1"/>
    <col min="15114" max="15114" width="14.33203125" style="14" customWidth="1"/>
    <col min="15115" max="15115" width="12.5" style="14" customWidth="1"/>
    <col min="15116" max="15118" width="9.33203125" style="14"/>
    <col min="15119" max="15119" width="16.33203125" style="14" customWidth="1"/>
    <col min="15120" max="15360" width="9.33203125" style="14"/>
    <col min="15361" max="15361" width="20.5" style="14" bestFit="1" customWidth="1"/>
    <col min="15362" max="15362" width="62.6640625" style="14" customWidth="1"/>
    <col min="15363" max="15363" width="21.83203125" style="14" customWidth="1"/>
    <col min="15364" max="15364" width="17.1640625" style="14" customWidth="1"/>
    <col min="15365" max="15365" width="16.5" style="14" customWidth="1"/>
    <col min="15366" max="15366" width="19.6640625" style="14" customWidth="1"/>
    <col min="15367" max="15367" width="25" style="14" customWidth="1"/>
    <col min="15368" max="15368" width="17.1640625" style="14" customWidth="1"/>
    <col min="15369" max="15369" width="20" style="14" customWidth="1"/>
    <col min="15370" max="15370" width="14.33203125" style="14" customWidth="1"/>
    <col min="15371" max="15371" width="12.5" style="14" customWidth="1"/>
    <col min="15372" max="15374" width="9.33203125" style="14"/>
    <col min="15375" max="15375" width="16.33203125" style="14" customWidth="1"/>
    <col min="15376" max="15616" width="9.33203125" style="14"/>
    <col min="15617" max="15617" width="20.5" style="14" bestFit="1" customWidth="1"/>
    <col min="15618" max="15618" width="62.6640625" style="14" customWidth="1"/>
    <col min="15619" max="15619" width="21.83203125" style="14" customWidth="1"/>
    <col min="15620" max="15620" width="17.1640625" style="14" customWidth="1"/>
    <col min="15621" max="15621" width="16.5" style="14" customWidth="1"/>
    <col min="15622" max="15622" width="19.6640625" style="14" customWidth="1"/>
    <col min="15623" max="15623" width="25" style="14" customWidth="1"/>
    <col min="15624" max="15624" width="17.1640625" style="14" customWidth="1"/>
    <col min="15625" max="15625" width="20" style="14" customWidth="1"/>
    <col min="15626" max="15626" width="14.33203125" style="14" customWidth="1"/>
    <col min="15627" max="15627" width="12.5" style="14" customWidth="1"/>
    <col min="15628" max="15630" width="9.33203125" style="14"/>
    <col min="15631" max="15631" width="16.33203125" style="14" customWidth="1"/>
    <col min="15632" max="15872" width="9.33203125" style="14"/>
    <col min="15873" max="15873" width="20.5" style="14" bestFit="1" customWidth="1"/>
    <col min="15874" max="15874" width="62.6640625" style="14" customWidth="1"/>
    <col min="15875" max="15875" width="21.83203125" style="14" customWidth="1"/>
    <col min="15876" max="15876" width="17.1640625" style="14" customWidth="1"/>
    <col min="15877" max="15877" width="16.5" style="14" customWidth="1"/>
    <col min="15878" max="15878" width="19.6640625" style="14" customWidth="1"/>
    <col min="15879" max="15879" width="25" style="14" customWidth="1"/>
    <col min="15880" max="15880" width="17.1640625" style="14" customWidth="1"/>
    <col min="15881" max="15881" width="20" style="14" customWidth="1"/>
    <col min="15882" max="15882" width="14.33203125" style="14" customWidth="1"/>
    <col min="15883" max="15883" width="12.5" style="14" customWidth="1"/>
    <col min="15884" max="15886" width="9.33203125" style="14"/>
    <col min="15887" max="15887" width="16.33203125" style="14" customWidth="1"/>
    <col min="15888" max="16128" width="9.33203125" style="14"/>
    <col min="16129" max="16129" width="20.5" style="14" bestFit="1" customWidth="1"/>
    <col min="16130" max="16130" width="62.6640625" style="14" customWidth="1"/>
    <col min="16131" max="16131" width="21.83203125" style="14" customWidth="1"/>
    <col min="16132" max="16132" width="17.1640625" style="14" customWidth="1"/>
    <col min="16133" max="16133" width="16.5" style="14" customWidth="1"/>
    <col min="16134" max="16134" width="19.6640625" style="14" customWidth="1"/>
    <col min="16135" max="16135" width="25" style="14" customWidth="1"/>
    <col min="16136" max="16136" width="17.1640625" style="14" customWidth="1"/>
    <col min="16137" max="16137" width="20" style="14" customWidth="1"/>
    <col min="16138" max="16138" width="14.33203125" style="14" customWidth="1"/>
    <col min="16139" max="16139" width="12.5" style="14" customWidth="1"/>
    <col min="16140" max="16142" width="9.33203125" style="14"/>
    <col min="16143" max="16143" width="16.33203125" style="14" customWidth="1"/>
    <col min="16144" max="16384" width="9.33203125" style="14"/>
  </cols>
  <sheetData>
    <row r="1" spans="1:15" ht="20.25" customHeight="1">
      <c r="A1" s="85" t="s">
        <v>182</v>
      </c>
      <c r="B1" s="85"/>
      <c r="C1" s="85"/>
      <c r="D1" s="85"/>
      <c r="E1" s="85"/>
      <c r="F1" s="85"/>
      <c r="G1" s="85"/>
      <c r="K1" s="15"/>
    </row>
    <row r="2" spans="1:15" ht="20.25" customHeight="1">
      <c r="A2" s="85" t="s">
        <v>18</v>
      </c>
      <c r="B2" s="85"/>
      <c r="C2" s="85"/>
      <c r="D2" s="85"/>
      <c r="E2" s="85"/>
      <c r="F2" s="85"/>
      <c r="G2" s="85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37.15" customHeight="1">
      <c r="A4" s="86" t="s">
        <v>16</v>
      </c>
      <c r="B4" s="88" t="s">
        <v>19</v>
      </c>
      <c r="C4" s="89" t="s">
        <v>225</v>
      </c>
      <c r="D4" s="89"/>
      <c r="E4" s="89"/>
      <c r="F4" s="75" t="s">
        <v>226</v>
      </c>
      <c r="G4" s="89" t="s">
        <v>14</v>
      </c>
      <c r="I4" s="80"/>
      <c r="J4" s="80"/>
      <c r="K4" s="80"/>
      <c r="L4" s="80"/>
      <c r="M4" s="80"/>
      <c r="N4" s="80"/>
      <c r="O4" s="80"/>
    </row>
    <row r="5" spans="1:15" ht="66.75" customHeight="1">
      <c r="A5" s="87"/>
      <c r="B5" s="87"/>
      <c r="C5" s="18" t="s">
        <v>20</v>
      </c>
      <c r="D5" s="18" t="s">
        <v>12</v>
      </c>
      <c r="E5" s="18" t="s">
        <v>13</v>
      </c>
      <c r="F5" s="18" t="s">
        <v>12</v>
      </c>
      <c r="G5" s="89"/>
      <c r="H5" s="19"/>
      <c r="I5" s="80"/>
      <c r="J5" s="80"/>
      <c r="K5" s="80"/>
      <c r="L5" s="80"/>
      <c r="M5" s="80"/>
      <c r="N5" s="80"/>
      <c r="O5" s="80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80"/>
      <c r="J6" s="80"/>
      <c r="K6" s="80"/>
      <c r="L6" s="80"/>
      <c r="M6" s="80"/>
      <c r="N6" s="80"/>
      <c r="O6" s="80"/>
    </row>
    <row r="7" spans="1:15" ht="18.75">
      <c r="A7" s="71" t="s">
        <v>21</v>
      </c>
      <c r="B7" s="69" t="s">
        <v>22</v>
      </c>
      <c r="C7" s="70">
        <f>SUM(C8:C16)</f>
        <v>64457.3</v>
      </c>
      <c r="D7" s="70">
        <f>SUM(D8:D16)</f>
        <v>43460.2</v>
      </c>
      <c r="E7" s="70">
        <f>D7/C7*100</f>
        <v>67.424791295943194</v>
      </c>
      <c r="F7" s="70">
        <f>SUM(F8:F16)</f>
        <v>43076.6</v>
      </c>
      <c r="G7" s="70">
        <f>D7/F7*100</f>
        <v>100.89050667880008</v>
      </c>
      <c r="H7" s="19"/>
      <c r="I7" s="81"/>
      <c r="J7" s="81"/>
      <c r="K7" s="81"/>
      <c r="L7" s="81"/>
      <c r="M7" s="81"/>
      <c r="N7" s="81"/>
      <c r="O7" s="81"/>
    </row>
    <row r="8" spans="1:15" ht="34.9" customHeight="1">
      <c r="A8" s="24" t="s">
        <v>23</v>
      </c>
      <c r="B8" s="25" t="s">
        <v>24</v>
      </c>
      <c r="C8" s="49">
        <v>1558.7</v>
      </c>
      <c r="D8" s="49">
        <v>1070.4000000000001</v>
      </c>
      <c r="E8" s="65">
        <f t="shared" ref="E8:E71" si="0">D8/C8*100</f>
        <v>68.672611791877841</v>
      </c>
      <c r="F8" s="49">
        <v>1033.2</v>
      </c>
      <c r="G8" s="26">
        <f t="shared" ref="G8:G72" si="1">D8/F8*100</f>
        <v>103.60046457607434</v>
      </c>
      <c r="H8" s="19"/>
      <c r="I8" s="81"/>
      <c r="J8" s="81"/>
      <c r="K8" s="81"/>
      <c r="L8" s="81"/>
      <c r="M8" s="81"/>
      <c r="N8" s="81"/>
      <c r="O8" s="81"/>
    </row>
    <row r="9" spans="1:15" ht="47.25">
      <c r="A9" s="24" t="s">
        <v>25</v>
      </c>
      <c r="B9" s="25" t="s">
        <v>26</v>
      </c>
      <c r="C9" s="49">
        <v>494.6</v>
      </c>
      <c r="D9" s="49">
        <v>339.2</v>
      </c>
      <c r="E9" s="65">
        <f t="shared" si="0"/>
        <v>68.580671249494543</v>
      </c>
      <c r="F9" s="49">
        <v>356.9</v>
      </c>
      <c r="G9" s="26">
        <f t="shared" si="1"/>
        <v>95.040627626786218</v>
      </c>
      <c r="H9" s="19"/>
      <c r="I9" s="81"/>
      <c r="J9" s="81"/>
      <c r="K9" s="81"/>
      <c r="L9" s="81"/>
      <c r="M9" s="81"/>
      <c r="N9" s="81"/>
      <c r="O9" s="81"/>
    </row>
    <row r="10" spans="1:15" ht="51.6" customHeight="1">
      <c r="A10" s="24" t="s">
        <v>27</v>
      </c>
      <c r="B10" s="25" t="s">
        <v>28</v>
      </c>
      <c r="C10" s="49">
        <v>29477.5</v>
      </c>
      <c r="D10" s="49">
        <v>20103.7</v>
      </c>
      <c r="E10" s="65">
        <f t="shared" si="0"/>
        <v>68.200152658807568</v>
      </c>
      <c r="F10" s="49">
        <v>20219.3</v>
      </c>
      <c r="G10" s="26">
        <f t="shared" si="1"/>
        <v>99.428269030085119</v>
      </c>
      <c r="H10" s="19"/>
      <c r="I10" s="27"/>
      <c r="K10" s="15"/>
    </row>
    <row r="11" spans="1:15" ht="15.75">
      <c r="A11" s="24" t="s">
        <v>29</v>
      </c>
      <c r="B11" s="25" t="s">
        <v>30</v>
      </c>
      <c r="C11" s="49">
        <v>5.5</v>
      </c>
      <c r="D11" s="49">
        <v>3.1</v>
      </c>
      <c r="E11" s="65">
        <f t="shared" si="0"/>
        <v>56.36363636363636</v>
      </c>
      <c r="F11" s="49"/>
      <c r="G11" s="26" t="e">
        <f t="shared" si="1"/>
        <v>#DIV/0!</v>
      </c>
      <c r="I11" s="27"/>
      <c r="K11" s="15"/>
    </row>
    <row r="12" spans="1:15" ht="47.25">
      <c r="A12" s="24" t="s">
        <v>31</v>
      </c>
      <c r="B12" s="25" t="s">
        <v>32</v>
      </c>
      <c r="C12" s="49">
        <v>11154.6</v>
      </c>
      <c r="D12" s="49">
        <v>8137.8</v>
      </c>
      <c r="E12" s="65">
        <f t="shared" si="0"/>
        <v>72.954655478457326</v>
      </c>
      <c r="F12" s="49">
        <v>7139.7</v>
      </c>
      <c r="G12" s="26">
        <f t="shared" si="1"/>
        <v>113.97957897390647</v>
      </c>
      <c r="I12" s="27"/>
      <c r="K12" s="15"/>
    </row>
    <row r="13" spans="1:15" ht="15.75">
      <c r="A13" s="24" t="s">
        <v>33</v>
      </c>
      <c r="B13" s="25" t="s">
        <v>34</v>
      </c>
      <c r="C13" s="49">
        <v>164</v>
      </c>
      <c r="D13" s="49">
        <v>164</v>
      </c>
      <c r="E13" s="65">
        <f t="shared" si="0"/>
        <v>100</v>
      </c>
      <c r="F13" s="49"/>
      <c r="G13" s="26" t="s">
        <v>35</v>
      </c>
      <c r="I13" s="27"/>
      <c r="K13" s="15"/>
    </row>
    <row r="14" spans="1:15" ht="15.75" hidden="1">
      <c r="A14" s="24" t="s">
        <v>36</v>
      </c>
      <c r="B14" s="25" t="s">
        <v>37</v>
      </c>
      <c r="C14" s="49"/>
      <c r="D14" s="66"/>
      <c r="E14" s="65"/>
      <c r="F14" s="66"/>
      <c r="G14" s="26"/>
      <c r="I14" s="27"/>
      <c r="K14" s="15"/>
    </row>
    <row r="15" spans="1:15" ht="31.5" hidden="1">
      <c r="A15" s="24" t="s">
        <v>38</v>
      </c>
      <c r="B15" s="28" t="s">
        <v>39</v>
      </c>
      <c r="C15" s="49"/>
      <c r="D15" s="49"/>
      <c r="E15" s="65" t="e">
        <f t="shared" si="0"/>
        <v>#DIV/0!</v>
      </c>
      <c r="F15" s="49"/>
      <c r="G15" s="26" t="s">
        <v>40</v>
      </c>
      <c r="I15" s="27"/>
      <c r="K15" s="15"/>
    </row>
    <row r="16" spans="1:15" ht="15.75">
      <c r="A16" s="24" t="s">
        <v>41</v>
      </c>
      <c r="B16" s="25" t="s">
        <v>42</v>
      </c>
      <c r="C16" s="49">
        <v>21602.400000000001</v>
      </c>
      <c r="D16" s="49">
        <v>13642</v>
      </c>
      <c r="E16" s="65">
        <f t="shared" si="0"/>
        <v>63.150390697329918</v>
      </c>
      <c r="F16" s="49">
        <v>14327.5</v>
      </c>
      <c r="G16" s="26">
        <f t="shared" si="1"/>
        <v>95.215494678066662</v>
      </c>
      <c r="I16" s="27"/>
      <c r="K16" s="15"/>
    </row>
    <row r="17" spans="1:11" ht="15.75" hidden="1">
      <c r="A17" s="29" t="s">
        <v>43</v>
      </c>
      <c r="B17" s="22" t="s">
        <v>44</v>
      </c>
      <c r="C17" s="48">
        <f>C18+C19</f>
        <v>0</v>
      </c>
      <c r="D17" s="48">
        <f>D18+D19</f>
        <v>0</v>
      </c>
      <c r="E17" s="48" t="e">
        <f t="shared" si="0"/>
        <v>#DIV/0!</v>
      </c>
      <c r="F17" s="48">
        <f>F18+F19</f>
        <v>0</v>
      </c>
      <c r="G17" s="23" t="e">
        <f t="shared" si="1"/>
        <v>#DIV/0!</v>
      </c>
      <c r="I17" s="27"/>
      <c r="K17" s="15"/>
    </row>
    <row r="18" spans="1:11" ht="21" hidden="1" customHeight="1">
      <c r="A18" s="24" t="s">
        <v>45</v>
      </c>
      <c r="B18" s="30" t="s">
        <v>46</v>
      </c>
      <c r="C18" s="49"/>
      <c r="D18" s="49"/>
      <c r="E18" s="49" t="e">
        <f t="shared" si="0"/>
        <v>#DIV/0!</v>
      </c>
      <c r="F18" s="49"/>
      <c r="G18" s="26" t="e">
        <f t="shared" si="1"/>
        <v>#DIV/0!</v>
      </c>
      <c r="I18" s="27"/>
      <c r="K18" s="15"/>
    </row>
    <row r="19" spans="1:11" ht="15.75" hidden="1">
      <c r="A19" s="24" t="s">
        <v>47</v>
      </c>
      <c r="B19" s="30" t="s">
        <v>48</v>
      </c>
      <c r="C19" s="49"/>
      <c r="D19" s="49"/>
      <c r="E19" s="67" t="e">
        <f t="shared" si="0"/>
        <v>#DIV/0!</v>
      </c>
      <c r="F19" s="49"/>
      <c r="G19" s="26" t="e">
        <f t="shared" si="1"/>
        <v>#DIV/0!</v>
      </c>
      <c r="I19" s="27"/>
      <c r="K19" s="15"/>
    </row>
    <row r="20" spans="1:11" ht="31.5">
      <c r="A20" s="68" t="s">
        <v>49</v>
      </c>
      <c r="B20" s="69" t="s">
        <v>50</v>
      </c>
      <c r="C20" s="70">
        <f>SUM(C21:C24)</f>
        <v>1100</v>
      </c>
      <c r="D20" s="70">
        <f>SUM(D21:D24)</f>
        <v>0</v>
      </c>
      <c r="E20" s="70">
        <f t="shared" si="0"/>
        <v>0</v>
      </c>
      <c r="F20" s="70">
        <f>SUM(F21:F24)</f>
        <v>0</v>
      </c>
      <c r="G20" s="70" t="e">
        <f t="shared" si="1"/>
        <v>#DIV/0!</v>
      </c>
      <c r="I20" s="27"/>
      <c r="K20" s="15"/>
    </row>
    <row r="21" spans="1:11" ht="15.75" hidden="1">
      <c r="A21" s="24" t="s">
        <v>51</v>
      </c>
      <c r="B21" s="25" t="s">
        <v>52</v>
      </c>
      <c r="C21" s="49"/>
      <c r="D21" s="49"/>
      <c r="E21" s="65" t="e">
        <f t="shared" si="0"/>
        <v>#DIV/0!</v>
      </c>
      <c r="F21" s="49"/>
      <c r="G21" s="26" t="e">
        <f t="shared" si="1"/>
        <v>#DIV/0!</v>
      </c>
      <c r="I21" s="27"/>
      <c r="K21" s="15"/>
    </row>
    <row r="22" spans="1:11" ht="47.25">
      <c r="A22" s="24" t="s">
        <v>53</v>
      </c>
      <c r="B22" s="25" t="s">
        <v>54</v>
      </c>
      <c r="C22" s="49">
        <v>1100</v>
      </c>
      <c r="D22" s="49"/>
      <c r="E22" s="65">
        <f t="shared" si="0"/>
        <v>0</v>
      </c>
      <c r="F22" s="49"/>
      <c r="G22" s="26" t="e">
        <f t="shared" si="1"/>
        <v>#DIV/0!</v>
      </c>
      <c r="I22" s="27"/>
      <c r="K22" s="15"/>
    </row>
    <row r="23" spans="1:11" ht="15.75" hidden="1">
      <c r="A23" s="24" t="s">
        <v>55</v>
      </c>
      <c r="B23" s="25" t="s">
        <v>56</v>
      </c>
      <c r="C23" s="49"/>
      <c r="D23" s="49"/>
      <c r="E23" s="65" t="e">
        <f t="shared" si="0"/>
        <v>#DIV/0!</v>
      </c>
      <c r="F23" s="49"/>
      <c r="G23" s="26" t="e">
        <f t="shared" si="1"/>
        <v>#DIV/0!</v>
      </c>
      <c r="I23" s="27"/>
      <c r="K23" s="15"/>
    </row>
    <row r="24" spans="1:11" ht="15.75" hidden="1">
      <c r="A24" s="24" t="s">
        <v>57</v>
      </c>
      <c r="B24" s="25" t="s">
        <v>58</v>
      </c>
      <c r="C24" s="49"/>
      <c r="D24" s="49"/>
      <c r="E24" s="65" t="e">
        <f t="shared" si="0"/>
        <v>#DIV/0!</v>
      </c>
      <c r="F24" s="49"/>
      <c r="G24" s="26" t="e">
        <f t="shared" si="1"/>
        <v>#DIV/0!</v>
      </c>
      <c r="K24" s="15"/>
    </row>
    <row r="25" spans="1:11" ht="15.75">
      <c r="A25" s="68" t="s">
        <v>59</v>
      </c>
      <c r="B25" s="69" t="s">
        <v>60</v>
      </c>
      <c r="C25" s="70">
        <f>SUM(C26:C35)</f>
        <v>60555.9</v>
      </c>
      <c r="D25" s="70">
        <f>SUM(D26:D35)</f>
        <v>22215.4</v>
      </c>
      <c r="E25" s="72">
        <f t="shared" si="0"/>
        <v>36.685772980006902</v>
      </c>
      <c r="F25" s="70">
        <f>SUM(F26:F35)</f>
        <v>23233.9</v>
      </c>
      <c r="G25" s="70">
        <f>D25/F25*100</f>
        <v>95.616319257636476</v>
      </c>
      <c r="K25" s="15"/>
    </row>
    <row r="26" spans="1:11" ht="15.75" hidden="1">
      <c r="A26" s="24" t="s">
        <v>61</v>
      </c>
      <c r="B26" s="25" t="s">
        <v>62</v>
      </c>
      <c r="C26" s="49"/>
      <c r="D26" s="49"/>
      <c r="E26" s="65" t="e">
        <f t="shared" si="0"/>
        <v>#DIV/0!</v>
      </c>
      <c r="F26" s="49"/>
      <c r="G26" s="26" t="e">
        <f t="shared" si="1"/>
        <v>#DIV/0!</v>
      </c>
      <c r="K26" s="15"/>
    </row>
    <row r="27" spans="1:11" ht="15.75" hidden="1">
      <c r="A27" s="24" t="s">
        <v>63</v>
      </c>
      <c r="B27" s="25" t="s">
        <v>64</v>
      </c>
      <c r="C27" s="49"/>
      <c r="D27" s="66"/>
      <c r="E27" s="65"/>
      <c r="F27" s="66"/>
      <c r="G27" s="26"/>
      <c r="H27" s="31"/>
      <c r="K27" s="15"/>
    </row>
    <row r="28" spans="1:11" ht="15.75">
      <c r="A28" s="24" t="s">
        <v>65</v>
      </c>
      <c r="B28" s="25" t="s">
        <v>66</v>
      </c>
      <c r="C28" s="49">
        <v>47.5</v>
      </c>
      <c r="D28" s="49"/>
      <c r="E28" s="65">
        <f t="shared" si="0"/>
        <v>0</v>
      </c>
      <c r="F28" s="49"/>
      <c r="G28" s="26"/>
      <c r="K28" s="15"/>
    </row>
    <row r="29" spans="1:11" ht="15.75">
      <c r="A29" s="24" t="s">
        <v>67</v>
      </c>
      <c r="B29" s="25" t="s">
        <v>68</v>
      </c>
      <c r="C29" s="49">
        <v>184</v>
      </c>
      <c r="D29" s="49"/>
      <c r="E29" s="65">
        <f t="shared" si="0"/>
        <v>0</v>
      </c>
      <c r="F29" s="49">
        <v>1099</v>
      </c>
      <c r="G29" s="26">
        <f t="shared" si="1"/>
        <v>0</v>
      </c>
      <c r="K29" s="15"/>
    </row>
    <row r="30" spans="1:11" ht="15.75" hidden="1">
      <c r="A30" s="24" t="s">
        <v>69</v>
      </c>
      <c r="B30" s="25" t="s">
        <v>70</v>
      </c>
      <c r="C30" s="49"/>
      <c r="D30" s="49"/>
      <c r="E30" s="65" t="e">
        <f t="shared" si="0"/>
        <v>#DIV/0!</v>
      </c>
      <c r="F30" s="49"/>
      <c r="G30" s="26" t="e">
        <f t="shared" si="1"/>
        <v>#DIV/0!</v>
      </c>
      <c r="K30" s="15"/>
    </row>
    <row r="31" spans="1:11" ht="15.75" hidden="1">
      <c r="A31" s="24" t="s">
        <v>71</v>
      </c>
      <c r="B31" s="25" t="s">
        <v>72</v>
      </c>
      <c r="C31" s="49"/>
      <c r="D31" s="49"/>
      <c r="E31" s="65" t="e">
        <f t="shared" si="0"/>
        <v>#DIV/0!</v>
      </c>
      <c r="F31" s="49"/>
      <c r="G31" s="26" t="e">
        <f t="shared" si="1"/>
        <v>#DIV/0!</v>
      </c>
      <c r="K31" s="15"/>
    </row>
    <row r="32" spans="1:11" ht="15.75">
      <c r="A32" s="24" t="s">
        <v>73</v>
      </c>
      <c r="B32" s="25" t="s">
        <v>74</v>
      </c>
      <c r="C32" s="49">
        <v>57018.9</v>
      </c>
      <c r="D32" s="49">
        <v>20195</v>
      </c>
      <c r="E32" s="65">
        <f t="shared" si="0"/>
        <v>35.418080671496647</v>
      </c>
      <c r="F32" s="49">
        <v>19960.900000000001</v>
      </c>
      <c r="G32" s="26">
        <f t="shared" si="1"/>
        <v>101.17279280994342</v>
      </c>
      <c r="H32" s="32"/>
      <c r="I32" s="32"/>
      <c r="J32" s="32"/>
      <c r="K32" s="33"/>
    </row>
    <row r="33" spans="1:11" ht="15.75" hidden="1">
      <c r="A33" s="24" t="s">
        <v>75</v>
      </c>
      <c r="B33" s="25" t="s">
        <v>76</v>
      </c>
      <c r="C33" s="66"/>
      <c r="D33" s="66"/>
      <c r="E33" s="65"/>
      <c r="F33" s="49"/>
      <c r="G33" s="26" t="e">
        <f t="shared" si="1"/>
        <v>#DIV/0!</v>
      </c>
      <c r="H33" s="32"/>
      <c r="I33" s="32"/>
      <c r="J33" s="32"/>
      <c r="K33" s="33"/>
    </row>
    <row r="34" spans="1:11" ht="31.5" hidden="1">
      <c r="A34" s="24" t="s">
        <v>77</v>
      </c>
      <c r="B34" s="25" t="s">
        <v>78</v>
      </c>
      <c r="C34" s="49"/>
      <c r="D34" s="66"/>
      <c r="E34" s="65"/>
      <c r="F34" s="49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79</v>
      </c>
      <c r="B35" s="25" t="s">
        <v>80</v>
      </c>
      <c r="C35" s="49">
        <v>3305.5</v>
      </c>
      <c r="D35" s="49">
        <v>2020.4</v>
      </c>
      <c r="E35" s="65">
        <f t="shared" si="0"/>
        <v>61.122371804568147</v>
      </c>
      <c r="F35" s="49">
        <v>2174</v>
      </c>
      <c r="G35" s="26">
        <f t="shared" si="1"/>
        <v>92.934682612695497</v>
      </c>
      <c r="H35" s="31"/>
      <c r="I35" s="32"/>
      <c r="J35" s="32"/>
      <c r="K35" s="33"/>
    </row>
    <row r="36" spans="1:11" ht="15.75">
      <c r="A36" s="68" t="s">
        <v>81</v>
      </c>
      <c r="B36" s="69" t="s">
        <v>82</v>
      </c>
      <c r="C36" s="70">
        <f>SUM(C37:C40)</f>
        <v>407</v>
      </c>
      <c r="D36" s="70">
        <f>SUM(D37:D40)</f>
        <v>165</v>
      </c>
      <c r="E36" s="72">
        <f t="shared" si="0"/>
        <v>40.54054054054054</v>
      </c>
      <c r="F36" s="70">
        <f>SUM(F37:F40)</f>
        <v>1364.3</v>
      </c>
      <c r="G36" s="70">
        <f t="shared" si="1"/>
        <v>12.094114197757092</v>
      </c>
      <c r="H36" s="32"/>
      <c r="I36" s="32"/>
      <c r="J36" s="32"/>
      <c r="K36" s="33"/>
    </row>
    <row r="37" spans="1:11" ht="15.75">
      <c r="A37" s="24" t="s">
        <v>83</v>
      </c>
      <c r="B37" s="25" t="s">
        <v>84</v>
      </c>
      <c r="C37" s="49"/>
      <c r="D37" s="49"/>
      <c r="E37" s="67"/>
      <c r="F37" s="49">
        <v>511.8</v>
      </c>
      <c r="G37" s="26">
        <f t="shared" si="1"/>
        <v>0</v>
      </c>
      <c r="H37" s="34"/>
      <c r="I37" s="32"/>
      <c r="J37" s="32"/>
      <c r="K37" s="33"/>
    </row>
    <row r="38" spans="1:11" ht="15.75">
      <c r="A38" s="24" t="s">
        <v>85</v>
      </c>
      <c r="B38" s="25" t="s">
        <v>86</v>
      </c>
      <c r="C38" s="49">
        <v>407</v>
      </c>
      <c r="D38" s="49">
        <v>165</v>
      </c>
      <c r="E38" s="67">
        <f t="shared" si="0"/>
        <v>40.54054054054054</v>
      </c>
      <c r="F38" s="49">
        <v>852.5</v>
      </c>
      <c r="G38" s="26"/>
      <c r="H38" s="31"/>
      <c r="I38" s="32"/>
      <c r="J38" s="32"/>
      <c r="K38" s="33"/>
    </row>
    <row r="39" spans="1:11" ht="15.75" hidden="1">
      <c r="A39" s="24" t="s">
        <v>87</v>
      </c>
      <c r="B39" s="25" t="s">
        <v>88</v>
      </c>
      <c r="C39" s="49"/>
      <c r="D39" s="49"/>
      <c r="E39" s="65"/>
      <c r="F39" s="49"/>
      <c r="G39" s="26"/>
      <c r="H39" s="32"/>
      <c r="I39" s="32"/>
      <c r="J39" s="32"/>
      <c r="K39" s="33"/>
    </row>
    <row r="40" spans="1:11" ht="31.5" hidden="1">
      <c r="A40" s="24" t="s">
        <v>89</v>
      </c>
      <c r="B40" s="25" t="s">
        <v>90</v>
      </c>
      <c r="C40" s="49"/>
      <c r="D40" s="49"/>
      <c r="E40" s="65" t="e">
        <f t="shared" si="0"/>
        <v>#DIV/0!</v>
      </c>
      <c r="F40" s="49"/>
      <c r="G40" s="26" t="e">
        <f t="shared" si="1"/>
        <v>#DIV/0!</v>
      </c>
      <c r="H40" s="32"/>
      <c r="I40" s="32"/>
      <c r="J40" s="32"/>
      <c r="K40" s="33"/>
    </row>
    <row r="41" spans="1:11" ht="15.75" hidden="1">
      <c r="A41" s="29" t="s">
        <v>91</v>
      </c>
      <c r="B41" s="22" t="s">
        <v>92</v>
      </c>
      <c r="C41" s="48">
        <f>SUM(C42:C44)</f>
        <v>0</v>
      </c>
      <c r="D41" s="48">
        <f>SUM(D42:D44)</f>
        <v>0</v>
      </c>
      <c r="E41" s="48" t="e">
        <f t="shared" si="0"/>
        <v>#DIV/0!</v>
      </c>
      <c r="F41" s="48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5" hidden="1">
      <c r="A42" s="24" t="s">
        <v>93</v>
      </c>
      <c r="B42" s="25" t="s">
        <v>94</v>
      </c>
      <c r="C42" s="49"/>
      <c r="D42" s="49"/>
      <c r="E42" s="65" t="e">
        <f t="shared" si="0"/>
        <v>#DIV/0!</v>
      </c>
      <c r="F42" s="49"/>
      <c r="G42" s="26" t="e">
        <f t="shared" si="1"/>
        <v>#DIV/0!</v>
      </c>
      <c r="H42" s="32"/>
      <c r="I42" s="32"/>
      <c r="J42" s="32"/>
      <c r="K42" s="33"/>
    </row>
    <row r="43" spans="1:11" ht="31.5" hidden="1">
      <c r="A43" s="24" t="s">
        <v>95</v>
      </c>
      <c r="B43" s="35" t="s">
        <v>96</v>
      </c>
      <c r="C43" s="49"/>
      <c r="D43" s="66"/>
      <c r="E43" s="65"/>
      <c r="F43" s="49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9"/>
      <c r="D44" s="49"/>
      <c r="E44" s="65" t="e">
        <f t="shared" si="0"/>
        <v>#DIV/0!</v>
      </c>
      <c r="F44" s="49"/>
      <c r="G44" s="26" t="e">
        <f t="shared" si="1"/>
        <v>#DIV/0!</v>
      </c>
      <c r="H44" s="32"/>
      <c r="I44" s="32"/>
      <c r="J44" s="32"/>
      <c r="K44" s="33"/>
    </row>
    <row r="45" spans="1:11" ht="15.75">
      <c r="A45" s="68" t="s">
        <v>99</v>
      </c>
      <c r="B45" s="69" t="s">
        <v>100</v>
      </c>
      <c r="C45" s="70">
        <f>SUM(C46:C52)</f>
        <v>725118.79999999993</v>
      </c>
      <c r="D45" s="70">
        <f>SUM(D46:D52)</f>
        <v>518694</v>
      </c>
      <c r="E45" s="70">
        <f t="shared" si="0"/>
        <v>71.532278572835239</v>
      </c>
      <c r="F45" s="70">
        <f>SUM(F46:F52)</f>
        <v>521518.7</v>
      </c>
      <c r="G45" s="70">
        <f t="shared" si="1"/>
        <v>99.458370332645785</v>
      </c>
      <c r="H45" s="32"/>
      <c r="I45" s="32"/>
      <c r="J45" s="32"/>
      <c r="K45" s="33"/>
    </row>
    <row r="46" spans="1:11" ht="15.75">
      <c r="A46" s="24" t="s">
        <v>101</v>
      </c>
      <c r="B46" s="25" t="s">
        <v>102</v>
      </c>
      <c r="C46" s="49">
        <v>206057</v>
      </c>
      <c r="D46" s="49">
        <v>150964.20000000001</v>
      </c>
      <c r="E46" s="65">
        <f t="shared" si="0"/>
        <v>73.263320343400125</v>
      </c>
      <c r="F46" s="49">
        <v>151654.39999999999</v>
      </c>
      <c r="G46" s="26">
        <f t="shared" si="1"/>
        <v>99.544886267724522</v>
      </c>
      <c r="H46" s="32"/>
      <c r="I46" s="32"/>
      <c r="J46" s="32"/>
      <c r="K46" s="33"/>
    </row>
    <row r="47" spans="1:11" ht="15.75">
      <c r="A47" s="24" t="s">
        <v>103</v>
      </c>
      <c r="B47" s="25" t="s">
        <v>104</v>
      </c>
      <c r="C47" s="49">
        <v>459434.1</v>
      </c>
      <c r="D47" s="49">
        <v>326068.5</v>
      </c>
      <c r="E47" s="65">
        <f t="shared" si="0"/>
        <v>70.971767224069794</v>
      </c>
      <c r="F47" s="49">
        <v>287548.09999999998</v>
      </c>
      <c r="G47" s="26">
        <f t="shared" si="1"/>
        <v>113.39615876439456</v>
      </c>
      <c r="H47" s="32"/>
      <c r="I47" s="32"/>
      <c r="J47" s="32"/>
      <c r="K47" s="33"/>
    </row>
    <row r="48" spans="1:11" ht="15.75">
      <c r="A48" s="24" t="s">
        <v>105</v>
      </c>
      <c r="B48" s="35" t="s">
        <v>106</v>
      </c>
      <c r="C48" s="49">
        <v>23549.7</v>
      </c>
      <c r="D48" s="49">
        <v>17660.2</v>
      </c>
      <c r="E48" s="65">
        <f t="shared" si="0"/>
        <v>74.991188847416311</v>
      </c>
      <c r="F48" s="49">
        <v>29587.3</v>
      </c>
      <c r="G48" s="26">
        <f t="shared" si="1"/>
        <v>59.688447408178511</v>
      </c>
      <c r="H48" s="32"/>
      <c r="I48" s="32"/>
      <c r="J48" s="32"/>
      <c r="K48" s="33"/>
    </row>
    <row r="49" spans="1:15" ht="15.75" hidden="1">
      <c r="A49" s="24" t="s">
        <v>107</v>
      </c>
      <c r="B49" s="25" t="s">
        <v>108</v>
      </c>
      <c r="C49" s="49"/>
      <c r="D49" s="49"/>
      <c r="E49" s="65" t="e">
        <f t="shared" si="0"/>
        <v>#DIV/0!</v>
      </c>
      <c r="F49" s="49"/>
      <c r="G49" s="26" t="e">
        <f t="shared" si="1"/>
        <v>#DIV/0!</v>
      </c>
      <c r="H49" s="32"/>
      <c r="I49" s="82"/>
      <c r="J49" s="82"/>
      <c r="K49" s="82"/>
      <c r="L49" s="82"/>
      <c r="M49" s="82"/>
      <c r="N49" s="82"/>
      <c r="O49" s="82"/>
    </row>
    <row r="50" spans="1:15" ht="31.5" hidden="1">
      <c r="A50" s="24" t="s">
        <v>109</v>
      </c>
      <c r="B50" s="25" t="s">
        <v>110</v>
      </c>
      <c r="C50" s="49"/>
      <c r="D50" s="49"/>
      <c r="E50" s="65" t="e">
        <f t="shared" si="0"/>
        <v>#DIV/0!</v>
      </c>
      <c r="F50" s="49"/>
      <c r="G50" s="26" t="e">
        <f t="shared" si="1"/>
        <v>#DIV/0!</v>
      </c>
      <c r="H50" s="32"/>
      <c r="I50" s="82"/>
      <c r="J50" s="82"/>
      <c r="K50" s="82"/>
      <c r="L50" s="82"/>
      <c r="M50" s="82"/>
      <c r="N50" s="82"/>
      <c r="O50" s="82"/>
    </row>
    <row r="51" spans="1:15" ht="15.75">
      <c r="A51" s="24" t="s">
        <v>111</v>
      </c>
      <c r="B51" s="25" t="s">
        <v>112</v>
      </c>
      <c r="C51" s="49">
        <v>7402.2</v>
      </c>
      <c r="D51" s="49">
        <v>4793.8</v>
      </c>
      <c r="E51" s="65">
        <f t="shared" si="0"/>
        <v>64.761827564778045</v>
      </c>
      <c r="F51" s="49">
        <v>4178.5</v>
      </c>
      <c r="G51" s="26">
        <f t="shared" si="1"/>
        <v>114.7253799210243</v>
      </c>
      <c r="H51" s="32"/>
      <c r="I51" s="82"/>
      <c r="J51" s="82"/>
      <c r="K51" s="82"/>
      <c r="L51" s="82"/>
      <c r="M51" s="82"/>
      <c r="N51" s="82"/>
      <c r="O51" s="82"/>
    </row>
    <row r="52" spans="1:15" ht="15.75">
      <c r="A52" s="24" t="s">
        <v>113</v>
      </c>
      <c r="B52" s="25" t="s">
        <v>114</v>
      </c>
      <c r="C52" s="49">
        <v>28675.8</v>
      </c>
      <c r="D52" s="49">
        <v>19207.3</v>
      </c>
      <c r="E52" s="65">
        <f t="shared" si="0"/>
        <v>66.980868885959595</v>
      </c>
      <c r="F52" s="49">
        <v>48550.400000000001</v>
      </c>
      <c r="G52" s="26">
        <f t="shared" si="1"/>
        <v>39.561569008700239</v>
      </c>
      <c r="H52" s="32"/>
      <c r="I52" s="32"/>
      <c r="J52" s="32"/>
      <c r="K52" s="33"/>
    </row>
    <row r="53" spans="1:15" ht="15.75">
      <c r="A53" s="68" t="s">
        <v>115</v>
      </c>
      <c r="B53" s="69" t="s">
        <v>116</v>
      </c>
      <c r="C53" s="70">
        <f>SUM(C54:C55)</f>
        <v>123091</v>
      </c>
      <c r="D53" s="70">
        <f>SUM(D54:D55)</f>
        <v>79440.599999999991</v>
      </c>
      <c r="E53" s="70">
        <f t="shared" si="0"/>
        <v>64.538105954131481</v>
      </c>
      <c r="F53" s="70">
        <f>SUM(F54:F55)</f>
        <v>87118.5</v>
      </c>
      <c r="G53" s="70">
        <f t="shared" si="1"/>
        <v>91.186831729196427</v>
      </c>
      <c r="H53" s="32"/>
      <c r="I53" s="32"/>
      <c r="J53" s="32"/>
      <c r="K53" s="33"/>
    </row>
    <row r="54" spans="1:15" ht="15.75">
      <c r="A54" s="24" t="s">
        <v>117</v>
      </c>
      <c r="B54" s="25" t="s">
        <v>118</v>
      </c>
      <c r="C54" s="49">
        <v>102218.7</v>
      </c>
      <c r="D54" s="49">
        <v>65925.399999999994</v>
      </c>
      <c r="E54" s="65">
        <f t="shared" si="0"/>
        <v>64.494461385245543</v>
      </c>
      <c r="F54" s="49">
        <v>73215.8</v>
      </c>
      <c r="G54" s="26">
        <f t="shared" si="1"/>
        <v>90.042586436261018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49">
        <v>20872.3</v>
      </c>
      <c r="D55" s="49">
        <v>13515.2</v>
      </c>
      <c r="E55" s="65">
        <f t="shared" si="0"/>
        <v>64.751848143232905</v>
      </c>
      <c r="F55" s="49">
        <v>13902.7</v>
      </c>
      <c r="G55" s="26">
        <f t="shared" si="1"/>
        <v>97.212771619901176</v>
      </c>
      <c r="H55" s="32"/>
      <c r="I55" s="38"/>
      <c r="J55" s="32"/>
      <c r="K55" s="33"/>
    </row>
    <row r="56" spans="1:15" ht="15.75" hidden="1">
      <c r="A56" s="29" t="s">
        <v>121</v>
      </c>
      <c r="B56" s="22" t="s">
        <v>122</v>
      </c>
      <c r="C56" s="48">
        <f>SUM(C57:C63)</f>
        <v>0</v>
      </c>
      <c r="D56" s="48">
        <f>SUM(D57:D63)</f>
        <v>0</v>
      </c>
      <c r="E56" s="48" t="e">
        <f t="shared" si="0"/>
        <v>#DIV/0!</v>
      </c>
      <c r="F56" s="48">
        <f>SUM(F57:F63)</f>
        <v>0</v>
      </c>
      <c r="G56" s="23" t="e">
        <f t="shared" si="1"/>
        <v>#DIV/0!</v>
      </c>
      <c r="H56" s="32"/>
      <c r="I56" s="38"/>
      <c r="J56" s="32"/>
      <c r="K56" s="33"/>
    </row>
    <row r="57" spans="1:15" ht="15.75" hidden="1">
      <c r="A57" s="24" t="s">
        <v>123</v>
      </c>
      <c r="B57" s="25" t="s">
        <v>124</v>
      </c>
      <c r="C57" s="49"/>
      <c r="D57" s="49"/>
      <c r="E57" s="65" t="e">
        <f t="shared" si="0"/>
        <v>#DIV/0!</v>
      </c>
      <c r="F57" s="49"/>
      <c r="G57" s="26" t="s">
        <v>35</v>
      </c>
      <c r="H57" s="32"/>
      <c r="I57" s="38"/>
      <c r="J57" s="32"/>
      <c r="K57" s="33"/>
    </row>
    <row r="58" spans="1:15" ht="15.75" hidden="1">
      <c r="A58" s="24" t="s">
        <v>125</v>
      </c>
      <c r="B58" s="25" t="s">
        <v>126</v>
      </c>
      <c r="C58" s="49"/>
      <c r="D58" s="49"/>
      <c r="E58" s="65" t="e">
        <f t="shared" si="0"/>
        <v>#DIV/0!</v>
      </c>
      <c r="F58" s="49"/>
      <c r="G58" s="26" t="e">
        <f t="shared" si="1"/>
        <v>#DIV/0!</v>
      </c>
      <c r="H58" s="32"/>
      <c r="I58" s="38"/>
      <c r="J58" s="32"/>
      <c r="K58" s="33"/>
    </row>
    <row r="59" spans="1:15" ht="15.75" hidden="1">
      <c r="A59" s="24" t="s">
        <v>127</v>
      </c>
      <c r="B59" s="25" t="s">
        <v>128</v>
      </c>
      <c r="C59" s="49"/>
      <c r="D59" s="49"/>
      <c r="E59" s="65" t="e">
        <f t="shared" si="0"/>
        <v>#DIV/0!</v>
      </c>
      <c r="F59" s="49"/>
      <c r="G59" s="26" t="e">
        <f t="shared" si="1"/>
        <v>#DIV/0!</v>
      </c>
      <c r="H59" s="32"/>
      <c r="I59" s="38"/>
      <c r="J59" s="32"/>
      <c r="K59" s="33"/>
    </row>
    <row r="60" spans="1:15" ht="15.75" hidden="1">
      <c r="A60" s="24" t="s">
        <v>129</v>
      </c>
      <c r="B60" s="25" t="s">
        <v>130</v>
      </c>
      <c r="C60" s="49"/>
      <c r="D60" s="49"/>
      <c r="E60" s="65" t="e">
        <f t="shared" si="0"/>
        <v>#DIV/0!</v>
      </c>
      <c r="F60" s="49"/>
      <c r="G60" s="26" t="e">
        <f t="shared" si="1"/>
        <v>#DIV/0!</v>
      </c>
      <c r="H60" s="32"/>
      <c r="I60" s="38"/>
      <c r="J60" s="32"/>
      <c r="K60" s="33"/>
    </row>
    <row r="61" spans="1:15" ht="31.5" hidden="1">
      <c r="A61" s="24" t="s">
        <v>131</v>
      </c>
      <c r="B61" s="25" t="s">
        <v>132</v>
      </c>
      <c r="C61" s="49"/>
      <c r="D61" s="49"/>
      <c r="E61" s="65" t="e">
        <f t="shared" si="0"/>
        <v>#DIV/0!</v>
      </c>
      <c r="F61" s="49"/>
      <c r="G61" s="26" t="e">
        <f t="shared" si="1"/>
        <v>#DIV/0!</v>
      </c>
      <c r="H61" s="32"/>
      <c r="I61" s="32"/>
      <c r="J61" s="32"/>
      <c r="K61" s="33"/>
    </row>
    <row r="62" spans="1:15" ht="15.75" hidden="1">
      <c r="A62" s="24" t="s">
        <v>133</v>
      </c>
      <c r="B62" s="25" t="s">
        <v>134</v>
      </c>
      <c r="C62" s="49"/>
      <c r="D62" s="49"/>
      <c r="E62" s="65" t="e">
        <f t="shared" si="0"/>
        <v>#DIV/0!</v>
      </c>
      <c r="F62" s="49"/>
      <c r="G62" s="26" t="e">
        <f t="shared" si="1"/>
        <v>#DIV/0!</v>
      </c>
      <c r="H62" s="32"/>
      <c r="I62" s="32"/>
      <c r="J62" s="32"/>
      <c r="K62" s="33"/>
    </row>
    <row r="63" spans="1:15" ht="15.75" hidden="1">
      <c r="A63" s="24" t="s">
        <v>135</v>
      </c>
      <c r="B63" s="30" t="s">
        <v>136</v>
      </c>
      <c r="C63" s="49"/>
      <c r="D63" s="49"/>
      <c r="E63" s="65" t="e">
        <f t="shared" si="0"/>
        <v>#DIV/0!</v>
      </c>
      <c r="F63" s="49"/>
      <c r="G63" s="26" t="e">
        <f t="shared" si="1"/>
        <v>#DIV/0!</v>
      </c>
      <c r="H63" s="32"/>
      <c r="I63" s="32"/>
      <c r="J63" s="32"/>
      <c r="K63" s="33"/>
    </row>
    <row r="64" spans="1:15" ht="15.75">
      <c r="A64" s="68" t="s">
        <v>137</v>
      </c>
      <c r="B64" s="69" t="s">
        <v>138</v>
      </c>
      <c r="C64" s="70">
        <f>SUM(C65:C69)</f>
        <v>31740</v>
      </c>
      <c r="D64" s="70">
        <f>SUM(D65:D69)</f>
        <v>19975</v>
      </c>
      <c r="E64" s="70">
        <f t="shared" si="0"/>
        <v>62.933207309388784</v>
      </c>
      <c r="F64" s="70">
        <f>SUM(F65:F69)</f>
        <v>21947.800000000003</v>
      </c>
      <c r="G64" s="70">
        <f>D64/F64*100</f>
        <v>91.011399775831734</v>
      </c>
      <c r="H64" s="74"/>
      <c r="I64" s="32"/>
      <c r="J64" s="32"/>
      <c r="K64" s="33"/>
    </row>
    <row r="65" spans="1:11" ht="15.75">
      <c r="A65" s="24" t="s">
        <v>139</v>
      </c>
      <c r="B65" s="25" t="s">
        <v>140</v>
      </c>
      <c r="C65" s="49">
        <v>4940.1000000000004</v>
      </c>
      <c r="D65" s="49">
        <v>3747.1</v>
      </c>
      <c r="E65" s="65">
        <f t="shared" si="0"/>
        <v>75.850691281552997</v>
      </c>
      <c r="F65" s="49">
        <v>3611.8</v>
      </c>
      <c r="G65" s="26">
        <f t="shared" si="1"/>
        <v>103.74605459881498</v>
      </c>
      <c r="H65" s="32"/>
      <c r="I65" s="32"/>
      <c r="J65" s="32"/>
      <c r="K65" s="33"/>
    </row>
    <row r="66" spans="1:11" ht="15.75" hidden="1">
      <c r="A66" s="24" t="s">
        <v>141</v>
      </c>
      <c r="B66" s="25" t="s">
        <v>142</v>
      </c>
      <c r="C66" s="49"/>
      <c r="D66" s="49"/>
      <c r="E66" s="65" t="e">
        <f t="shared" si="0"/>
        <v>#DIV/0!</v>
      </c>
      <c r="F66" s="49"/>
      <c r="G66" s="26" t="e">
        <f t="shared" si="1"/>
        <v>#DIV/0!</v>
      </c>
      <c r="H66" s="32"/>
      <c r="I66" s="32"/>
      <c r="J66" s="32"/>
      <c r="K66" s="33"/>
    </row>
    <row r="67" spans="1:11" ht="15.75">
      <c r="A67" s="24" t="s">
        <v>143</v>
      </c>
      <c r="B67" s="25" t="s">
        <v>144</v>
      </c>
      <c r="C67" s="49">
        <v>9069.6</v>
      </c>
      <c r="D67" s="49">
        <v>5185.7</v>
      </c>
      <c r="E67" s="65">
        <f t="shared" si="0"/>
        <v>57.176722236923339</v>
      </c>
      <c r="F67" s="49">
        <v>5461.1</v>
      </c>
      <c r="G67" s="26">
        <f t="shared" si="1"/>
        <v>94.957059932980528</v>
      </c>
      <c r="H67" s="32"/>
      <c r="I67" s="32"/>
      <c r="J67" s="32"/>
      <c r="K67" s="33"/>
    </row>
    <row r="68" spans="1:11" ht="15.75">
      <c r="A68" s="24" t="s">
        <v>145</v>
      </c>
      <c r="B68" s="25" t="s">
        <v>146</v>
      </c>
      <c r="C68" s="49">
        <v>17730.3</v>
      </c>
      <c r="D68" s="49">
        <v>11042.2</v>
      </c>
      <c r="E68" s="65">
        <f t="shared" si="0"/>
        <v>62.27869804797438</v>
      </c>
      <c r="F68" s="49">
        <v>12874.9</v>
      </c>
      <c r="G68" s="26">
        <f t="shared" si="1"/>
        <v>85.765326332631716</v>
      </c>
      <c r="H68" s="39"/>
      <c r="I68" s="32"/>
      <c r="J68" s="32"/>
      <c r="K68" s="33"/>
    </row>
    <row r="69" spans="1:11" ht="15.75" hidden="1">
      <c r="A69" s="24" t="s">
        <v>147</v>
      </c>
      <c r="B69" s="25" t="s">
        <v>148</v>
      </c>
      <c r="C69" s="49"/>
      <c r="D69" s="49"/>
      <c r="E69" s="65" t="e">
        <f t="shared" si="0"/>
        <v>#DIV/0!</v>
      </c>
      <c r="F69" s="49"/>
      <c r="G69" s="26" t="e">
        <f t="shared" si="1"/>
        <v>#DIV/0!</v>
      </c>
      <c r="H69" s="31"/>
      <c r="I69" s="39"/>
      <c r="J69" s="32"/>
      <c r="K69" s="33"/>
    </row>
    <row r="70" spans="1:11" ht="15.75">
      <c r="A70" s="73" t="s">
        <v>149</v>
      </c>
      <c r="B70" s="69" t="s">
        <v>150</v>
      </c>
      <c r="C70" s="70">
        <f>SUM(C71:C74)</f>
        <v>9838.7000000000007</v>
      </c>
      <c r="D70" s="70">
        <f>SUM(D71:D74)</f>
        <v>6983.3</v>
      </c>
      <c r="E70" s="70">
        <f t="shared" si="0"/>
        <v>70.977873092989924</v>
      </c>
      <c r="F70" s="70">
        <f>SUM(F71:F74)</f>
        <v>10549.8</v>
      </c>
      <c r="G70" s="70">
        <f>D70/F70*100</f>
        <v>66.193671917951065</v>
      </c>
      <c r="H70" s="32"/>
      <c r="I70" s="32"/>
      <c r="J70" s="32"/>
      <c r="K70" s="33"/>
    </row>
    <row r="71" spans="1:11" ht="15.75">
      <c r="A71" s="24" t="s">
        <v>151</v>
      </c>
      <c r="B71" s="25" t="s">
        <v>152</v>
      </c>
      <c r="C71" s="49">
        <v>9475.7000000000007</v>
      </c>
      <c r="D71" s="49">
        <v>6620.3</v>
      </c>
      <c r="E71" s="65">
        <f t="shared" si="0"/>
        <v>69.866078495520114</v>
      </c>
      <c r="F71" s="49">
        <v>6399</v>
      </c>
      <c r="G71" s="65">
        <f t="shared" si="1"/>
        <v>103.45835286763557</v>
      </c>
      <c r="H71" s="32"/>
      <c r="I71" s="32"/>
      <c r="J71" s="32"/>
      <c r="K71" s="33"/>
    </row>
    <row r="72" spans="1:11" ht="15.75">
      <c r="A72" s="24" t="s">
        <v>153</v>
      </c>
      <c r="B72" s="25" t="s">
        <v>154</v>
      </c>
      <c r="C72" s="49">
        <v>363</v>
      </c>
      <c r="D72" s="49">
        <v>363</v>
      </c>
      <c r="E72" s="65">
        <f t="shared" ref="E72:E85" si="2">D72/C72*100</f>
        <v>100</v>
      </c>
      <c r="F72" s="49">
        <v>4150.8</v>
      </c>
      <c r="G72" s="65">
        <f t="shared" si="1"/>
        <v>8.7453021104365423</v>
      </c>
      <c r="H72" s="31"/>
      <c r="I72" s="37"/>
      <c r="J72" s="32"/>
      <c r="K72" s="33"/>
    </row>
    <row r="73" spans="1:11" ht="15.75" hidden="1">
      <c r="A73" s="24" t="s">
        <v>155</v>
      </c>
      <c r="B73" s="25" t="s">
        <v>156</v>
      </c>
      <c r="C73" s="49"/>
      <c r="D73" s="49"/>
      <c r="E73" s="65" t="e">
        <f t="shared" si="2"/>
        <v>#DIV/0!</v>
      </c>
      <c r="F73" s="49"/>
      <c r="G73" s="26" t="e">
        <f t="shared" ref="G73:G85" si="3">D73/F73*100</f>
        <v>#DIV/0!</v>
      </c>
      <c r="H73" s="37"/>
      <c r="I73" s="32"/>
      <c r="J73" s="32"/>
      <c r="K73" s="33"/>
    </row>
    <row r="74" spans="1:11" ht="15.75" hidden="1">
      <c r="A74" s="24" t="s">
        <v>157</v>
      </c>
      <c r="B74" s="25" t="s">
        <v>158</v>
      </c>
      <c r="C74" s="49"/>
      <c r="D74" s="49"/>
      <c r="E74" s="65" t="e">
        <f t="shared" si="2"/>
        <v>#DIV/0!</v>
      </c>
      <c r="F74" s="49"/>
      <c r="G74" s="26" t="e">
        <f t="shared" si="3"/>
        <v>#DIV/0!</v>
      </c>
      <c r="H74" s="32"/>
      <c r="I74" s="32"/>
      <c r="J74" s="32"/>
      <c r="K74" s="33"/>
    </row>
    <row r="75" spans="1:11" ht="15.75">
      <c r="A75" s="68" t="s">
        <v>159</v>
      </c>
      <c r="B75" s="69" t="s">
        <v>160</v>
      </c>
      <c r="C75" s="70">
        <f>SUM(C76:C78)</f>
        <v>542.9</v>
      </c>
      <c r="D75" s="70">
        <f>SUM(D76:D78)</f>
        <v>322.60000000000002</v>
      </c>
      <c r="E75" s="70">
        <f t="shared" si="2"/>
        <v>59.421624608583535</v>
      </c>
      <c r="F75" s="70">
        <f>SUM(F76:F78)</f>
        <v>332.2</v>
      </c>
      <c r="G75" s="70">
        <f>D75/F75*100</f>
        <v>97.110174593618311</v>
      </c>
      <c r="H75" s="32"/>
      <c r="I75" s="32"/>
      <c r="J75" s="32"/>
      <c r="K75" s="33"/>
    </row>
    <row r="76" spans="1:11" ht="15.75" hidden="1">
      <c r="A76" s="24" t="s">
        <v>161</v>
      </c>
      <c r="B76" s="25" t="s">
        <v>162</v>
      </c>
      <c r="C76" s="49"/>
      <c r="D76" s="49"/>
      <c r="E76" s="65" t="e">
        <f t="shared" si="2"/>
        <v>#DIV/0!</v>
      </c>
      <c r="F76" s="49"/>
      <c r="G76" s="26" t="s">
        <v>163</v>
      </c>
      <c r="H76" s="32"/>
      <c r="I76" s="32"/>
      <c r="J76" s="32"/>
      <c r="K76" s="33"/>
    </row>
    <row r="77" spans="1:11" ht="15.75">
      <c r="A77" s="24" t="s">
        <v>164</v>
      </c>
      <c r="B77" s="25" t="s">
        <v>165</v>
      </c>
      <c r="C77" s="49">
        <v>542.9</v>
      </c>
      <c r="D77" s="49">
        <v>322.60000000000002</v>
      </c>
      <c r="E77" s="65">
        <f t="shared" si="2"/>
        <v>59.421624608583535</v>
      </c>
      <c r="F77" s="49">
        <v>332.2</v>
      </c>
      <c r="G77" s="26">
        <f>D77/F77*100</f>
        <v>97.110174593618311</v>
      </c>
      <c r="H77" s="32"/>
      <c r="I77" s="32"/>
      <c r="J77" s="32"/>
      <c r="K77" s="33"/>
    </row>
    <row r="78" spans="1:11" ht="15.75" hidden="1">
      <c r="A78" s="24" t="s">
        <v>166</v>
      </c>
      <c r="B78" s="25" t="s">
        <v>167</v>
      </c>
      <c r="C78" s="49"/>
      <c r="D78" s="49"/>
      <c r="E78" s="65" t="e">
        <f t="shared" si="2"/>
        <v>#DIV/0!</v>
      </c>
      <c r="F78" s="49"/>
      <c r="G78" s="26" t="e">
        <f t="shared" si="3"/>
        <v>#DIV/0!</v>
      </c>
      <c r="H78" s="32"/>
      <c r="I78" s="32"/>
      <c r="J78" s="32"/>
      <c r="K78" s="33"/>
    </row>
    <row r="79" spans="1:11" ht="15.75">
      <c r="A79" s="68" t="s">
        <v>168</v>
      </c>
      <c r="B79" s="69" t="s">
        <v>169</v>
      </c>
      <c r="C79" s="70">
        <f>C80</f>
        <v>300</v>
      </c>
      <c r="D79" s="70">
        <f>D80</f>
        <v>0</v>
      </c>
      <c r="E79" s="70">
        <f t="shared" si="2"/>
        <v>0</v>
      </c>
      <c r="F79" s="70">
        <f>F80</f>
        <v>22.4</v>
      </c>
      <c r="G79" s="70">
        <f t="shared" si="3"/>
        <v>0</v>
      </c>
      <c r="H79" s="32"/>
      <c r="I79" s="32"/>
      <c r="J79" s="32"/>
      <c r="K79" s="33"/>
    </row>
    <row r="80" spans="1:11" ht="31.5">
      <c r="A80" s="24" t="s">
        <v>170</v>
      </c>
      <c r="B80" s="25" t="s">
        <v>171</v>
      </c>
      <c r="C80" s="49">
        <v>300</v>
      </c>
      <c r="D80" s="49"/>
      <c r="E80" s="65">
        <f t="shared" si="2"/>
        <v>0</v>
      </c>
      <c r="F80" s="49">
        <v>22.4</v>
      </c>
      <c r="G80" s="26">
        <f t="shared" si="3"/>
        <v>0</v>
      </c>
      <c r="H80" s="32"/>
      <c r="I80" s="32"/>
      <c r="J80" s="32"/>
      <c r="K80" s="33"/>
    </row>
    <row r="81" spans="1:11" ht="31.5">
      <c r="A81" s="68" t="s">
        <v>172</v>
      </c>
      <c r="B81" s="69" t="s">
        <v>173</v>
      </c>
      <c r="C81" s="70">
        <f>SUM(C82:C84)</f>
        <v>2855.2</v>
      </c>
      <c r="D81" s="70">
        <f>SUM(D82:D84)</f>
        <v>2142</v>
      </c>
      <c r="E81" s="70">
        <f t="shared" si="2"/>
        <v>75.021014289717016</v>
      </c>
      <c r="F81" s="70">
        <f>SUM(F82:F84)</f>
        <v>2007</v>
      </c>
      <c r="G81" s="70">
        <f t="shared" si="3"/>
        <v>106.72645739910314</v>
      </c>
      <c r="H81" s="32"/>
      <c r="I81" s="32"/>
      <c r="J81" s="32"/>
      <c r="K81" s="33"/>
    </row>
    <row r="82" spans="1:11" ht="47.25">
      <c r="A82" s="24" t="s">
        <v>174</v>
      </c>
      <c r="B82" s="25" t="s">
        <v>175</v>
      </c>
      <c r="C82" s="49">
        <v>2855.2</v>
      </c>
      <c r="D82" s="49">
        <v>2142</v>
      </c>
      <c r="E82" s="65">
        <f t="shared" si="2"/>
        <v>75.021014289717016</v>
      </c>
      <c r="F82" s="49">
        <v>2007</v>
      </c>
      <c r="G82" s="26">
        <f t="shared" si="3"/>
        <v>106.72645739910314</v>
      </c>
      <c r="H82" s="32"/>
      <c r="I82" s="32"/>
      <c r="J82" s="32"/>
      <c r="K82" s="33"/>
    </row>
    <row r="83" spans="1:11" ht="15.75" hidden="1">
      <c r="A83" s="24" t="s">
        <v>176</v>
      </c>
      <c r="B83" s="25" t="s">
        <v>177</v>
      </c>
      <c r="C83" s="49"/>
      <c r="D83" s="49"/>
      <c r="E83" s="65" t="e">
        <f t="shared" si="2"/>
        <v>#DIV/0!</v>
      </c>
      <c r="F83" s="49"/>
      <c r="G83" s="26" t="e">
        <f t="shared" si="3"/>
        <v>#DIV/0!</v>
      </c>
      <c r="H83" s="32"/>
      <c r="I83" s="32"/>
      <c r="J83" s="32"/>
      <c r="K83" s="33"/>
    </row>
    <row r="84" spans="1:11" ht="18.600000000000001" hidden="1" customHeight="1">
      <c r="A84" s="24" t="s">
        <v>178</v>
      </c>
      <c r="B84" s="25" t="s">
        <v>179</v>
      </c>
      <c r="C84" s="49"/>
      <c r="D84" s="49"/>
      <c r="E84" s="65" t="e">
        <f t="shared" si="2"/>
        <v>#DIV/0!</v>
      </c>
      <c r="F84" s="49"/>
      <c r="G84" s="26" t="s">
        <v>40</v>
      </c>
      <c r="H84" s="32"/>
      <c r="I84" s="32"/>
      <c r="J84" s="32"/>
      <c r="K84" s="33"/>
    </row>
    <row r="85" spans="1:11" ht="19.5" customHeight="1">
      <c r="A85" s="83" t="s">
        <v>180</v>
      </c>
      <c r="B85" s="84"/>
      <c r="C85" s="48">
        <f>C7+C17+C20+C25+C36+C41+C45+C53+C56+C64+C70+C75+C79+C81</f>
        <v>1020006.7999999999</v>
      </c>
      <c r="D85" s="48">
        <f>D7+D17+D20+D25+D36+D41+D45+D53+D56+D64+D70+D75+D79+D81</f>
        <v>693398.1</v>
      </c>
      <c r="E85" s="48">
        <f t="shared" si="2"/>
        <v>67.97975268400171</v>
      </c>
      <c r="F85" s="48">
        <f>F7+F17+F20+F25+F36+F41+F45+F53+F56+F64+F70+F75+F79+F81</f>
        <v>711171.20000000007</v>
      </c>
      <c r="G85" s="23">
        <f t="shared" si="3"/>
        <v>97.500868989070412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naumova</cp:lastModifiedBy>
  <cp:lastPrinted>2020-10-08T07:51:15Z</cp:lastPrinted>
  <dcterms:created xsi:type="dcterms:W3CDTF">2018-04-06T11:58:55Z</dcterms:created>
  <dcterms:modified xsi:type="dcterms:W3CDTF">2020-10-21T09:41:27Z</dcterms:modified>
</cp:coreProperties>
</file>