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0680" windowHeight="12270"/>
  </bookViews>
  <sheets>
    <sheet name="КБ" sheetId="1" r:id="rId1"/>
  </sheets>
  <definedNames>
    <definedName name="_xlnm.Print_Area" localSheetId="0">КБ!$A$2:$G$42</definedName>
  </definedNames>
  <calcPr calcId="125725" iterate="1"/>
</workbook>
</file>

<file path=xl/calcChain.xml><?xml version="1.0" encoding="utf-8"?>
<calcChain xmlns="http://schemas.openxmlformats.org/spreadsheetml/2006/main">
  <c r="C27" i="1"/>
  <c r="E36"/>
  <c r="D36"/>
  <c r="C36"/>
  <c r="G22"/>
  <c r="F22"/>
  <c r="E22"/>
  <c r="D22"/>
  <c r="C22"/>
  <c r="G8"/>
  <c r="F8"/>
  <c r="E8"/>
  <c r="D8"/>
  <c r="C8"/>
  <c r="G36" l="1"/>
  <c r="F36"/>
  <c r="G41"/>
  <c r="F41"/>
  <c r="E41"/>
  <c r="D41"/>
  <c r="C41"/>
  <c r="G27"/>
  <c r="F27"/>
  <c r="E27"/>
  <c r="D27"/>
  <c r="D13"/>
  <c r="C13" l="1"/>
  <c r="C14"/>
  <c r="C28"/>
  <c r="C42"/>
  <c r="L35" l="1"/>
  <c r="M35"/>
  <c r="M39"/>
  <c r="L39"/>
  <c r="K39"/>
  <c r="K35"/>
  <c r="M23"/>
  <c r="B41"/>
  <c r="B27"/>
  <c r="B13"/>
  <c r="D42" l="1"/>
  <c r="F42"/>
  <c r="G42"/>
  <c r="B42"/>
  <c r="F28"/>
  <c r="D28"/>
  <c r="E42"/>
  <c r="G28"/>
  <c r="E28"/>
  <c r="B28"/>
  <c r="E14"/>
  <c r="D14"/>
  <c r="B14"/>
  <c r="G13"/>
  <c r="F13"/>
  <c r="E13"/>
  <c r="G14"/>
  <c r="F14"/>
</calcChain>
</file>

<file path=xl/sharedStrings.xml><?xml version="1.0" encoding="utf-8"?>
<sst xmlns="http://schemas.openxmlformats.org/spreadsheetml/2006/main" count="59" uniqueCount="23">
  <si>
    <t>Показатели</t>
  </si>
  <si>
    <t>прогноз</t>
  </si>
  <si>
    <t>Доходы - всего</t>
  </si>
  <si>
    <t>темпы роста к предыдущему году, %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</si>
  <si>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</si>
  <si>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</si>
  <si>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</si>
  <si>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</si>
  <si>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</si>
  <si>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тыс.рублей</t>
  </si>
  <si>
    <t>тыс. рублей</t>
  </si>
  <si>
    <t>Расчет конс.расходов в ячейке</t>
  </si>
  <si>
    <t>Расчет конс.доходов в ячейке</t>
  </si>
  <si>
    <t xml:space="preserve">Прогноз основных характеристик
консолидированного бюджета Пугачевского района </t>
  </si>
  <si>
    <t>Прогноз основных характеристик
 бюджета Пугачевского муниципального района</t>
  </si>
  <si>
    <t>2021 год</t>
  </si>
  <si>
    <t xml:space="preserve">Прогноз основных характеристик
муниципальных образований Пугачевского муниципального района Саратовской области </t>
  </si>
  <si>
    <t>2018 год (отчет)</t>
  </si>
  <si>
    <t>2022 год</t>
  </si>
  <si>
    <t>на 2021 год и на плановый период 2022 и 2023 годов</t>
  </si>
  <si>
    <t>2019 год (отчет)</t>
  </si>
  <si>
    <t>2020 год (оценка)</t>
  </si>
  <si>
    <t>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</si>
</sst>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4" fillId="3" borderId="7" xfId="0" applyFont="1" applyFill="1" applyBorder="1" applyAlignment="1">
      <alignment horizontal="center" vertical="center" wrapText="1" readingOrder="1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0" xfId="0" applyFont="1" applyFill="1" applyAlignment="1">
      <alignment vertical="top"/>
    </xf>
    <xf numFmtId="164" fontId="4" fillId="2" borderId="7" xfId="0" applyNumberFormat="1" applyFont="1" applyFill="1" applyBorder="1" applyAlignment="1">
      <alignment horizontal="center" vertical="center" wrapText="1" readingOrder="1"/>
    </xf>
    <xf numFmtId="164" fontId="6" fillId="2" borderId="7" xfId="0" applyNumberFormat="1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left" wrapText="1" indent="1" readingOrder="1"/>
    </xf>
    <xf numFmtId="0" fontId="6" fillId="2" borderId="7" xfId="0" applyFont="1" applyFill="1" applyBorder="1" applyAlignment="1">
      <alignment horizontal="left" wrapText="1" indent="1" readingOrder="1"/>
    </xf>
    <xf numFmtId="0" fontId="5" fillId="2" borderId="0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/>
    <xf numFmtId="0" fontId="2" fillId="2" borderId="7" xfId="0" applyFont="1" applyFill="1" applyBorder="1" applyAlignment="1">
      <alignment horizontal="left" wrapText="1" inden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left" wrapText="1" indent="4" readingOrder="1"/>
    </xf>
    <xf numFmtId="164" fontId="8" fillId="2" borderId="7" xfId="0" applyNumberFormat="1" applyFont="1" applyFill="1" applyBorder="1" applyAlignment="1">
      <alignment horizontal="center" vertical="center" wrapText="1" readingOrder="1"/>
    </xf>
    <xf numFmtId="0" fontId="9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zoomScaleSheetLayoutView="100" workbookViewId="0">
      <selection activeCell="A16" sqref="A16:G16"/>
    </sheetView>
  </sheetViews>
  <sheetFormatPr defaultColWidth="9.140625" defaultRowHeight="15.75" outlineLevelCol="1"/>
  <cols>
    <col min="1" max="1" width="44.7109375" style="1" customWidth="1"/>
    <col min="2" max="2" width="11.85546875" style="1" hidden="1" customWidth="1" outlineLevel="1"/>
    <col min="3" max="3" width="12.7109375" style="6" customWidth="1" collapsed="1"/>
    <col min="4" max="4" width="13.42578125" style="1" customWidth="1"/>
    <col min="5" max="5" width="14.28515625" style="1" customWidth="1"/>
    <col min="6" max="6" width="14" style="1" customWidth="1"/>
    <col min="7" max="7" width="14.28515625" style="1" customWidth="1"/>
    <col min="8" max="10" width="9.140625" style="1"/>
    <col min="11" max="11" width="10.140625" style="1" hidden="1" customWidth="1"/>
    <col min="12" max="12" width="11.28515625" style="1" hidden="1" customWidth="1"/>
    <col min="13" max="13" width="12.5703125" style="1" hidden="1" customWidth="1"/>
    <col min="14" max="15" width="0" style="1" hidden="1" customWidth="1"/>
    <col min="16" max="16384" width="9.140625" style="1"/>
  </cols>
  <sheetData>
    <row r="1" spans="1:7" ht="24" customHeight="1">
      <c r="A1" s="19"/>
    </row>
    <row r="2" spans="1:7" ht="37.15" customHeight="1" thickBot="1">
      <c r="A2" s="20" t="s">
        <v>13</v>
      </c>
      <c r="B2" s="20"/>
      <c r="C2" s="20"/>
      <c r="D2" s="20"/>
      <c r="E2" s="20"/>
      <c r="F2" s="20"/>
      <c r="G2" s="20"/>
    </row>
    <row r="3" spans="1:7" s="7" customFormat="1" ht="18" customHeight="1" thickTop="1">
      <c r="A3" s="26" t="s">
        <v>19</v>
      </c>
      <c r="B3" s="26"/>
      <c r="C3" s="26"/>
      <c r="D3" s="26"/>
      <c r="E3" s="26"/>
      <c r="F3" s="26"/>
      <c r="G3" s="26"/>
    </row>
    <row r="4" spans="1:7" ht="13.5" customHeight="1">
      <c r="A4" s="2"/>
      <c r="B4" s="2"/>
      <c r="C4" s="12"/>
      <c r="D4" s="2"/>
      <c r="E4" s="2"/>
      <c r="F4" s="2"/>
      <c r="G4" s="3" t="s">
        <v>9</v>
      </c>
    </row>
    <row r="5" spans="1:7">
      <c r="A5" s="21" t="s">
        <v>0</v>
      </c>
      <c r="B5" s="21" t="s">
        <v>17</v>
      </c>
      <c r="C5" s="21" t="s">
        <v>20</v>
      </c>
      <c r="D5" s="21" t="s">
        <v>21</v>
      </c>
      <c r="E5" s="23" t="s">
        <v>1</v>
      </c>
      <c r="F5" s="24"/>
      <c r="G5" s="25"/>
    </row>
    <row r="6" spans="1:7">
      <c r="A6" s="22"/>
      <c r="B6" s="22"/>
      <c r="C6" s="22"/>
      <c r="D6" s="22"/>
      <c r="E6" s="4" t="s">
        <v>15</v>
      </c>
      <c r="F6" s="4" t="s">
        <v>18</v>
      </c>
      <c r="G6" s="4" t="s">
        <v>22</v>
      </c>
    </row>
    <row r="7" spans="1:7" s="13" customFormat="1">
      <c r="A7" s="10" t="s">
        <v>2</v>
      </c>
      <c r="B7" s="8">
        <v>1083682.8999999999</v>
      </c>
      <c r="C7" s="8">
        <v>1214654.7</v>
      </c>
      <c r="D7" s="8">
        <v>1220452.1000000001</v>
      </c>
      <c r="E7" s="8">
        <v>1050354</v>
      </c>
      <c r="F7" s="8">
        <v>1026245.2</v>
      </c>
      <c r="G7" s="8">
        <v>1043726.9</v>
      </c>
    </row>
    <row r="8" spans="1:7" s="13" customFormat="1">
      <c r="A8" s="11" t="s">
        <v>3</v>
      </c>
      <c r="B8" s="9"/>
      <c r="C8" s="9">
        <f>C7/B7*100</f>
        <v>112.08580480507722</v>
      </c>
      <c r="D8" s="9">
        <f>D7/C7*100</f>
        <v>100.4772879074193</v>
      </c>
      <c r="E8" s="9">
        <f t="shared" ref="E8" si="0">E7/D7*100</f>
        <v>86.062697585591437</v>
      </c>
      <c r="F8" s="9">
        <f t="shared" ref="F8" si="1">F7/E7*100</f>
        <v>97.704697654314629</v>
      </c>
      <c r="G8" s="9">
        <f t="shared" ref="G8" si="2">G7/F7*100</f>
        <v>101.70346229146796</v>
      </c>
    </row>
    <row r="9" spans="1:7" s="13" customFormat="1">
      <c r="A9" s="15" t="s">
        <v>4</v>
      </c>
      <c r="B9" s="16"/>
      <c r="C9" s="16"/>
      <c r="D9" s="16"/>
      <c r="E9" s="16"/>
      <c r="F9" s="16"/>
      <c r="G9" s="16"/>
    </row>
    <row r="10" spans="1:7" s="13" customFormat="1">
      <c r="A10" s="17" t="s">
        <v>5</v>
      </c>
      <c r="B10" s="16">
        <v>288741</v>
      </c>
      <c r="C10" s="16">
        <v>326900.8</v>
      </c>
      <c r="D10" s="16">
        <v>305197.90000000002</v>
      </c>
      <c r="E10" s="16">
        <v>348556.4</v>
      </c>
      <c r="F10" s="16">
        <v>354014.3</v>
      </c>
      <c r="G10" s="16">
        <v>370913.5</v>
      </c>
    </row>
    <row r="11" spans="1:7" s="13" customFormat="1">
      <c r="A11" s="17" t="s">
        <v>6</v>
      </c>
      <c r="B11" s="16">
        <v>794941.9</v>
      </c>
      <c r="C11" s="16">
        <v>887753.9</v>
      </c>
      <c r="D11" s="16">
        <v>915254.2</v>
      </c>
      <c r="E11" s="16">
        <v>701797.6</v>
      </c>
      <c r="F11" s="16">
        <v>672230.9</v>
      </c>
      <c r="G11" s="16">
        <v>672813.4</v>
      </c>
    </row>
    <row r="12" spans="1:7" s="6" customFormat="1">
      <c r="A12" s="10" t="s">
        <v>7</v>
      </c>
      <c r="B12" s="8">
        <v>1081475</v>
      </c>
      <c r="C12" s="8">
        <v>1189766.2</v>
      </c>
      <c r="D12" s="8">
        <v>1265458.8999999999</v>
      </c>
      <c r="E12" s="8">
        <v>1050354</v>
      </c>
      <c r="F12" s="8">
        <v>979245.7</v>
      </c>
      <c r="G12" s="8">
        <v>1023726.9</v>
      </c>
    </row>
    <row r="13" spans="1:7" s="6" customFormat="1">
      <c r="A13" s="11" t="s">
        <v>3</v>
      </c>
      <c r="B13" s="9">
        <f>B12/818444.3*100</f>
        <v>132.13788647559767</v>
      </c>
      <c r="C13" s="9">
        <f>C12/B12*100</f>
        <v>110.01328740840054</v>
      </c>
      <c r="D13" s="9">
        <f>D12/C12*100</f>
        <v>106.36198103459319</v>
      </c>
      <c r="E13" s="9">
        <f t="shared" ref="E13:G13" si="3">E12/D12*100</f>
        <v>83.001826452048348</v>
      </c>
      <c r="F13" s="9">
        <f t="shared" si="3"/>
        <v>93.230063388152942</v>
      </c>
      <c r="G13" s="9">
        <f t="shared" si="3"/>
        <v>104.54239421219825</v>
      </c>
    </row>
    <row r="14" spans="1:7" s="6" customFormat="1">
      <c r="A14" s="10" t="s">
        <v>8</v>
      </c>
      <c r="B14" s="8">
        <f t="shared" ref="B14:G14" si="4">B7-B12</f>
        <v>2207.8999999999069</v>
      </c>
      <c r="C14" s="8">
        <f t="shared" si="4"/>
        <v>24888.5</v>
      </c>
      <c r="D14" s="8">
        <f t="shared" si="4"/>
        <v>-45006.799999999814</v>
      </c>
      <c r="E14" s="8">
        <f t="shared" si="4"/>
        <v>0</v>
      </c>
      <c r="F14" s="8">
        <f t="shared" si="4"/>
        <v>46999.5</v>
      </c>
      <c r="G14" s="8">
        <f t="shared" si="4"/>
        <v>20000</v>
      </c>
    </row>
    <row r="16" spans="1:7" ht="40.9" customHeight="1" thickBot="1">
      <c r="A16" s="20" t="s">
        <v>14</v>
      </c>
      <c r="B16" s="20"/>
      <c r="C16" s="20"/>
      <c r="D16" s="20"/>
      <c r="E16" s="20"/>
      <c r="F16" s="20"/>
      <c r="G16" s="20"/>
    </row>
    <row r="17" spans="1:13" s="7" customFormat="1" ht="16.149999999999999" customHeight="1" thickTop="1">
      <c r="A17" s="26" t="s">
        <v>19</v>
      </c>
      <c r="B17" s="26"/>
      <c r="C17" s="26"/>
      <c r="D17" s="26"/>
      <c r="E17" s="26"/>
      <c r="F17" s="26"/>
      <c r="G17" s="26"/>
    </row>
    <row r="18" spans="1:13" ht="19.149999999999999" customHeight="1">
      <c r="A18" s="2"/>
      <c r="B18" s="2"/>
      <c r="C18" s="12"/>
      <c r="D18" s="2"/>
      <c r="E18" s="2"/>
      <c r="F18" s="2"/>
      <c r="G18" s="5" t="s">
        <v>9</v>
      </c>
    </row>
    <row r="19" spans="1:13" ht="15.6" customHeight="1">
      <c r="A19" s="21" t="s">
        <v>0</v>
      </c>
      <c r="B19" s="21" t="s">
        <v>17</v>
      </c>
      <c r="C19" s="21" t="s">
        <v>20</v>
      </c>
      <c r="D19" s="21" t="s">
        <v>21</v>
      </c>
      <c r="E19" s="23" t="s">
        <v>1</v>
      </c>
      <c r="F19" s="24"/>
      <c r="G19" s="25"/>
    </row>
    <row r="20" spans="1:13">
      <c r="A20" s="22"/>
      <c r="B20" s="22"/>
      <c r="C20" s="22"/>
      <c r="D20" s="22"/>
      <c r="E20" s="4" t="s">
        <v>15</v>
      </c>
      <c r="F20" s="4" t="s">
        <v>18</v>
      </c>
      <c r="G20" s="4" t="s">
        <v>22</v>
      </c>
    </row>
    <row r="21" spans="1:13" s="13" customFormat="1">
      <c r="A21" s="10" t="s">
        <v>2</v>
      </c>
      <c r="B21" s="8">
        <v>956496.7</v>
      </c>
      <c r="C21" s="8">
        <v>1067637.2</v>
      </c>
      <c r="D21" s="8">
        <v>1007461.3</v>
      </c>
      <c r="E21" s="8">
        <v>948512.2</v>
      </c>
      <c r="F21" s="8">
        <v>926197.7</v>
      </c>
      <c r="G21" s="8">
        <v>939063.6</v>
      </c>
    </row>
    <row r="22" spans="1:13" s="13" customFormat="1">
      <c r="A22" s="11" t="s">
        <v>3</v>
      </c>
      <c r="B22" s="18"/>
      <c r="C22" s="9">
        <f>C21/B21*100</f>
        <v>111.61953825873105</v>
      </c>
      <c r="D22" s="9">
        <f>D21/C21*100</f>
        <v>94.363637760093042</v>
      </c>
      <c r="E22" s="9">
        <f t="shared" ref="E22" si="5">E21/D21*100</f>
        <v>94.148747946943459</v>
      </c>
      <c r="F22" s="9">
        <f t="shared" ref="F22" si="6">F21/E21*100</f>
        <v>97.647420876610752</v>
      </c>
      <c r="G22" s="9">
        <f t="shared" ref="G22" si="7">G21/F21*100</f>
        <v>101.38910947414359</v>
      </c>
    </row>
    <row r="23" spans="1:13" s="13" customFormat="1">
      <c r="A23" s="15" t="s">
        <v>4</v>
      </c>
      <c r="B23" s="16"/>
      <c r="C23" s="16"/>
      <c r="D23" s="16"/>
      <c r="E23" s="16"/>
      <c r="F23" s="16"/>
      <c r="G23" s="16"/>
      <c r="M23" s="13">
        <f>851493.1-850352</f>
        <v>1141.0999999999767</v>
      </c>
    </row>
    <row r="24" spans="1:13" s="13" customFormat="1">
      <c r="A24" s="17" t="s">
        <v>5</v>
      </c>
      <c r="B24" s="16">
        <v>193210.1</v>
      </c>
      <c r="C24" s="16">
        <v>214900.1</v>
      </c>
      <c r="D24" s="16">
        <v>207589.7</v>
      </c>
      <c r="E24" s="16">
        <v>248307.1</v>
      </c>
      <c r="F24" s="16">
        <v>255575</v>
      </c>
      <c r="G24" s="16">
        <v>267919</v>
      </c>
    </row>
    <row r="25" spans="1:13" s="13" customFormat="1">
      <c r="A25" s="17" t="s">
        <v>6</v>
      </c>
      <c r="B25" s="16">
        <v>763286.6</v>
      </c>
      <c r="C25" s="16">
        <v>852737.1</v>
      </c>
      <c r="D25" s="16">
        <v>799871.6</v>
      </c>
      <c r="E25" s="16">
        <v>700205</v>
      </c>
      <c r="F25" s="16">
        <v>670622.69999999995</v>
      </c>
      <c r="G25" s="16">
        <v>671144.6</v>
      </c>
    </row>
    <row r="26" spans="1:13" s="6" customFormat="1">
      <c r="A26" s="10" t="s">
        <v>7</v>
      </c>
      <c r="B26" s="8">
        <v>956212.5</v>
      </c>
      <c r="C26" s="8">
        <v>1047465.7</v>
      </c>
      <c r="D26" s="8">
        <v>1023605.5</v>
      </c>
      <c r="E26" s="8">
        <v>948769.3</v>
      </c>
      <c r="F26" s="8">
        <v>879198.2</v>
      </c>
      <c r="G26" s="8">
        <v>919063.6</v>
      </c>
    </row>
    <row r="27" spans="1:13" s="6" customFormat="1">
      <c r="A27" s="11" t="s">
        <v>3</v>
      </c>
      <c r="B27" s="9">
        <f>B26/777568.4*100</f>
        <v>122.97471193531013</v>
      </c>
      <c r="C27" s="9">
        <f>C26/B26*100</f>
        <v>109.54319254349842</v>
      </c>
      <c r="D27" s="9">
        <f>D26/C26*100</f>
        <v>97.722102022051899</v>
      </c>
      <c r="E27" s="9">
        <f t="shared" ref="E27" si="8">E26/D26*100</f>
        <v>92.688960737315313</v>
      </c>
      <c r="F27" s="9">
        <f t="shared" ref="F27" si="9">F26/E26*100</f>
        <v>92.667226901207684</v>
      </c>
      <c r="G27" s="9">
        <f t="shared" ref="G27" si="10">G26/F26*100</f>
        <v>104.53429044781939</v>
      </c>
    </row>
    <row r="28" spans="1:13" s="6" customFormat="1">
      <c r="A28" s="10" t="s">
        <v>8</v>
      </c>
      <c r="B28" s="8">
        <f t="shared" ref="B28:G28" si="11">B21-B26</f>
        <v>284.19999999995343</v>
      </c>
      <c r="C28" s="8">
        <f t="shared" si="11"/>
        <v>20171.5</v>
      </c>
      <c r="D28" s="8">
        <f t="shared" si="11"/>
        <v>-16144.199999999953</v>
      </c>
      <c r="E28" s="8">
        <f t="shared" si="11"/>
        <v>-257.10000000009313</v>
      </c>
      <c r="F28" s="8">
        <f t="shared" si="11"/>
        <v>46999.5</v>
      </c>
      <c r="G28" s="8">
        <f t="shared" si="11"/>
        <v>20000</v>
      </c>
    </row>
    <row r="30" spans="1:13" ht="37.15" customHeight="1" thickBot="1">
      <c r="A30" s="20" t="s">
        <v>16</v>
      </c>
      <c r="B30" s="20"/>
      <c r="C30" s="20"/>
      <c r="D30" s="20"/>
      <c r="E30" s="20"/>
      <c r="F30" s="20"/>
      <c r="G30" s="20"/>
    </row>
    <row r="31" spans="1:13" s="7" customFormat="1" ht="19.149999999999999" customHeight="1" thickTop="1">
      <c r="A31" s="26" t="s">
        <v>19</v>
      </c>
      <c r="B31" s="26"/>
      <c r="C31" s="26"/>
      <c r="D31" s="26"/>
      <c r="E31" s="26"/>
      <c r="F31" s="26"/>
      <c r="G31" s="26"/>
    </row>
    <row r="32" spans="1:13">
      <c r="A32" s="2"/>
      <c r="B32" s="2"/>
      <c r="C32" s="12"/>
      <c r="D32" s="2"/>
      <c r="E32" s="2"/>
      <c r="F32" s="2"/>
      <c r="G32" s="5" t="s">
        <v>10</v>
      </c>
    </row>
    <row r="33" spans="1:14" ht="15.6" customHeight="1">
      <c r="A33" s="21" t="s">
        <v>0</v>
      </c>
      <c r="B33" s="21" t="s">
        <v>17</v>
      </c>
      <c r="C33" s="21" t="s">
        <v>20</v>
      </c>
      <c r="D33" s="21" t="s">
        <v>21</v>
      </c>
      <c r="E33" s="23" t="s">
        <v>1</v>
      </c>
      <c r="F33" s="24"/>
      <c r="G33" s="25"/>
      <c r="K33" s="27" t="s">
        <v>12</v>
      </c>
      <c r="L33" s="27"/>
      <c r="M33" s="27"/>
      <c r="N33" s="27"/>
    </row>
    <row r="34" spans="1:14" ht="18" customHeight="1">
      <c r="A34" s="22"/>
      <c r="B34" s="22"/>
      <c r="C34" s="22"/>
      <c r="D34" s="22"/>
      <c r="E34" s="4" t="s">
        <v>15</v>
      </c>
      <c r="F34" s="4" t="s">
        <v>18</v>
      </c>
      <c r="G34" s="4" t="s">
        <v>22</v>
      </c>
      <c r="K34" s="1">
        <v>2018</v>
      </c>
      <c r="L34" s="1">
        <v>2019</v>
      </c>
      <c r="M34" s="1">
        <v>2020</v>
      </c>
    </row>
    <row r="35" spans="1:14" s="13" customFormat="1">
      <c r="A35" s="10" t="s">
        <v>2</v>
      </c>
      <c r="B35" s="8">
        <v>136862.70000000001</v>
      </c>
      <c r="C35" s="8">
        <v>163062</v>
      </c>
      <c r="D35" s="8">
        <v>226130.8</v>
      </c>
      <c r="E35" s="8">
        <v>117876.6</v>
      </c>
      <c r="F35" s="8">
        <v>107221.9</v>
      </c>
      <c r="G35" s="8">
        <v>111957.6</v>
      </c>
      <c r="K35" s="14">
        <f>E21+E35-2652.9-23.7</f>
        <v>1063712.2000000002</v>
      </c>
      <c r="L35" s="14">
        <f>F21+F35-2759.7-0.6</f>
        <v>1030659.3</v>
      </c>
      <c r="M35" s="14">
        <f>G21+G35-2855.2</f>
        <v>1048166</v>
      </c>
    </row>
    <row r="36" spans="1:14" s="13" customFormat="1">
      <c r="A36" s="11" t="s">
        <v>3</v>
      </c>
      <c r="B36" s="9"/>
      <c r="C36" s="9">
        <f>C35/B35*100</f>
        <v>119.14276132211332</v>
      </c>
      <c r="D36" s="9">
        <f>D35/C35*100</f>
        <v>138.67780353485176</v>
      </c>
      <c r="E36" s="9">
        <f t="shared" ref="E36" si="12">E35/D35*100</f>
        <v>52.127618174967772</v>
      </c>
      <c r="F36" s="9">
        <f t="shared" ref="F36" si="13">F35/E35*100</f>
        <v>90.961140718344424</v>
      </c>
      <c r="G36" s="9">
        <f t="shared" ref="G36" si="14">G35/F35*100</f>
        <v>104.41672829897624</v>
      </c>
    </row>
    <row r="37" spans="1:14" s="13" customFormat="1">
      <c r="A37" s="15" t="s">
        <v>4</v>
      </c>
      <c r="B37" s="16"/>
      <c r="C37" s="16"/>
      <c r="D37" s="16"/>
      <c r="E37" s="16"/>
      <c r="F37" s="16"/>
      <c r="G37" s="16"/>
      <c r="K37" s="28" t="s">
        <v>11</v>
      </c>
      <c r="L37" s="28"/>
      <c r="M37" s="28"/>
      <c r="N37" s="28"/>
    </row>
    <row r="38" spans="1:14" s="13" customFormat="1">
      <c r="A38" s="17" t="s">
        <v>5</v>
      </c>
      <c r="B38" s="16">
        <v>95554.5</v>
      </c>
      <c r="C38" s="16">
        <v>112001.4</v>
      </c>
      <c r="D38" s="16">
        <v>97608.3</v>
      </c>
      <c r="E38" s="16">
        <v>100249.5</v>
      </c>
      <c r="F38" s="16">
        <v>98439.3</v>
      </c>
      <c r="G38" s="16">
        <v>102994.5</v>
      </c>
      <c r="K38" s="13">
        <v>2018</v>
      </c>
      <c r="L38" s="13">
        <v>2019</v>
      </c>
      <c r="M38" s="13">
        <v>2020</v>
      </c>
    </row>
    <row r="39" spans="1:14" s="13" customFormat="1">
      <c r="A39" s="17" t="s">
        <v>6</v>
      </c>
      <c r="B39" s="16">
        <v>41308.199999999997</v>
      </c>
      <c r="C39" s="16">
        <v>51060.6</v>
      </c>
      <c r="D39" s="16">
        <v>128522.5</v>
      </c>
      <c r="E39" s="16">
        <v>17627.099999999999</v>
      </c>
      <c r="F39" s="16">
        <v>8782.6</v>
      </c>
      <c r="G39" s="16">
        <v>8963.1</v>
      </c>
      <c r="K39" s="13">
        <f>764306.7+84262.9-2652.9-23.7</f>
        <v>845893</v>
      </c>
      <c r="L39" s="13">
        <f>664877.6+86821-2759.7-0.6</f>
        <v>748938.3</v>
      </c>
      <c r="M39" s="13">
        <f>744982.4+89780.4-2855.2</f>
        <v>831907.60000000009</v>
      </c>
    </row>
    <row r="40" spans="1:14" s="6" customFormat="1">
      <c r="A40" s="10" t="s">
        <v>7</v>
      </c>
      <c r="B40" s="8">
        <v>134939</v>
      </c>
      <c r="C40" s="8">
        <v>158345</v>
      </c>
      <c r="D40" s="8">
        <v>254993.4</v>
      </c>
      <c r="E40" s="8">
        <v>117619.5</v>
      </c>
      <c r="F40" s="8">
        <v>107221.9</v>
      </c>
      <c r="G40" s="8">
        <v>111957.6</v>
      </c>
    </row>
    <row r="41" spans="1:14" s="6" customFormat="1">
      <c r="A41" s="11" t="s">
        <v>3</v>
      </c>
      <c r="B41" s="9">
        <f>B40/90491.7*100</f>
        <v>149.11754337690638</v>
      </c>
      <c r="C41" s="9">
        <f>C40/B40*100</f>
        <v>117.34561542622963</v>
      </c>
      <c r="D41" s="9">
        <f>D40/C40*100</f>
        <v>161.03659730335659</v>
      </c>
      <c r="E41" s="9">
        <f t="shared" ref="E41" si="15">E40/D40*100</f>
        <v>46.126487979688882</v>
      </c>
      <c r="F41" s="9">
        <f t="shared" ref="F41" si="16">F40/E40*100</f>
        <v>91.159969222790437</v>
      </c>
      <c r="G41" s="9">
        <f t="shared" ref="G41" si="17">G40/F40*100</f>
        <v>104.41672829897624</v>
      </c>
    </row>
    <row r="42" spans="1:14" s="6" customFormat="1">
      <c r="A42" s="10" t="s">
        <v>8</v>
      </c>
      <c r="B42" s="8">
        <f t="shared" ref="B42:G42" si="18">B35-B40</f>
        <v>1923.7000000000116</v>
      </c>
      <c r="C42" s="8">
        <f t="shared" si="18"/>
        <v>4717</v>
      </c>
      <c r="D42" s="8">
        <f t="shared" si="18"/>
        <v>-28862.600000000006</v>
      </c>
      <c r="E42" s="8">
        <f t="shared" si="18"/>
        <v>257.10000000000582</v>
      </c>
      <c r="F42" s="8">
        <f t="shared" si="18"/>
        <v>0</v>
      </c>
      <c r="G42" s="8">
        <f t="shared" si="18"/>
        <v>0</v>
      </c>
    </row>
  </sheetData>
  <mergeCells count="23">
    <mergeCell ref="K33:N33"/>
    <mergeCell ref="K37:N37"/>
    <mergeCell ref="A30:G30"/>
    <mergeCell ref="A31:G31"/>
    <mergeCell ref="A33:A34"/>
    <mergeCell ref="B33:B34"/>
    <mergeCell ref="D33:D34"/>
    <mergeCell ref="E33:G33"/>
    <mergeCell ref="C33:C34"/>
    <mergeCell ref="A2:G2"/>
    <mergeCell ref="A5:A6"/>
    <mergeCell ref="B5:B6"/>
    <mergeCell ref="D5:D6"/>
    <mergeCell ref="E5:G5"/>
    <mergeCell ref="A3:G3"/>
    <mergeCell ref="C5:C6"/>
    <mergeCell ref="A16:G16"/>
    <mergeCell ref="A19:A20"/>
    <mergeCell ref="B19:B20"/>
    <mergeCell ref="D19:D20"/>
    <mergeCell ref="E19:G19"/>
    <mergeCell ref="A17:G17"/>
    <mergeCell ref="C19:C20"/>
  </mergeCells>
  <pageMargins left="0.37" right="0.25" top="0.47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КБ</vt:lpstr>
      <vt:lpstr>КБ!Область_печати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naumova</cp:lastModifiedBy>
  <cp:lastPrinted>2020-11-17T04:57:11Z</cp:lastPrinted>
  <dcterms:created xsi:type="dcterms:W3CDTF">2017-10-10T12:47:12Z</dcterms:created>
  <dcterms:modified xsi:type="dcterms:W3CDTF">2020-11-25T05:25:42Z</dcterms:modified>
</cp:coreProperties>
</file>