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Документы к проекту бюджета\"/>
    </mc:Choice>
  </mc:AlternateContent>
  <xr:revisionPtr revIDLastSave="0" documentId="8_{49419E50-C2AF-4A6D-A90B-6DB7608349F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Б" sheetId="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F40" i="1" l="1"/>
  <c r="G40" i="1"/>
  <c r="F26" i="1"/>
  <c r="G26" i="1"/>
  <c r="F27" i="1"/>
  <c r="F12" i="1"/>
  <c r="G12" i="1"/>
  <c r="G13" i="1"/>
  <c r="F34" i="1"/>
  <c r="G34" i="1"/>
  <c r="G41" i="1" s="1"/>
  <c r="H34" i="1"/>
  <c r="I35" i="1" s="1"/>
  <c r="I34" i="1"/>
  <c r="J34" i="1"/>
  <c r="J35" i="1" s="1"/>
  <c r="F20" i="1"/>
  <c r="G20" i="1"/>
  <c r="H21" i="1" s="1"/>
  <c r="H20" i="1"/>
  <c r="I20" i="1"/>
  <c r="I27" i="1" s="1"/>
  <c r="J20" i="1"/>
  <c r="G21" i="1"/>
  <c r="H27" i="1"/>
  <c r="J27" i="1"/>
  <c r="E20" i="1"/>
  <c r="E27" i="1" s="1"/>
  <c r="E12" i="1"/>
  <c r="H12" i="1"/>
  <c r="I12" i="1"/>
  <c r="J12" i="1"/>
  <c r="H13" i="1"/>
  <c r="J13" i="1"/>
  <c r="E26" i="1"/>
  <c r="H26" i="1"/>
  <c r="I26" i="1"/>
  <c r="J26" i="1"/>
  <c r="H7" i="1"/>
  <c r="F6" i="1"/>
  <c r="G7" i="1" s="1"/>
  <c r="H6" i="1"/>
  <c r="I6" i="1"/>
  <c r="J7" i="1" s="1"/>
  <c r="J6" i="1"/>
  <c r="E6" i="1"/>
  <c r="E13" i="1" s="1"/>
  <c r="F7" i="1" l="1"/>
  <c r="I7" i="1"/>
  <c r="I13" i="1"/>
  <c r="J21" i="1"/>
  <c r="F21" i="1"/>
  <c r="G27" i="1"/>
  <c r="F41" i="1"/>
  <c r="F13" i="1"/>
  <c r="H35" i="1"/>
  <c r="G35" i="1"/>
  <c r="I21" i="1"/>
  <c r="E34" i="1"/>
  <c r="E41" i="1" s="1"/>
  <c r="D40" i="1"/>
  <c r="E40" i="1"/>
  <c r="H40" i="1"/>
  <c r="I40" i="1"/>
  <c r="J40" i="1"/>
  <c r="D26" i="1"/>
  <c r="F35" i="1" l="1"/>
  <c r="J41" i="1"/>
  <c r="I41" i="1"/>
  <c r="H41" i="1"/>
  <c r="C34" i="1"/>
  <c r="D34" i="1"/>
  <c r="D41" i="1" s="1"/>
  <c r="D20" i="1"/>
  <c r="D27" i="1" s="1"/>
  <c r="D6" i="1"/>
  <c r="E35" i="1" l="1"/>
  <c r="D35" i="1"/>
  <c r="D13" i="1"/>
  <c r="E7" i="1"/>
  <c r="D7" i="1"/>
  <c r="E21" i="1"/>
  <c r="C40" i="1"/>
  <c r="C26" i="1"/>
  <c r="D12" i="1"/>
  <c r="C20" i="1"/>
  <c r="D21" i="1" s="1"/>
  <c r="B20" i="1"/>
  <c r="C12" i="1" l="1"/>
  <c r="C13" i="1"/>
  <c r="C27" i="1"/>
  <c r="C41" i="1"/>
  <c r="O34" i="1" l="1"/>
  <c r="P34" i="1"/>
  <c r="P38" i="1"/>
  <c r="O38" i="1"/>
  <c r="N38" i="1"/>
  <c r="N34" i="1"/>
  <c r="P22" i="1"/>
  <c r="B40" i="1"/>
  <c r="B26" i="1"/>
  <c r="B12" i="1"/>
  <c r="B34" i="1" l="1"/>
  <c r="B41" i="1" s="1"/>
  <c r="B27" i="1"/>
  <c r="B13" i="1"/>
</calcChain>
</file>

<file path=xl/sharedStrings.xml><?xml version="1.0" encoding="utf-8"?>
<sst xmlns="http://schemas.openxmlformats.org/spreadsheetml/2006/main" count="71" uniqueCount="27">
  <si>
    <t>Показатели</t>
  </si>
  <si>
    <t>2016 год (отчет)</t>
  </si>
  <si>
    <t>прогноз</t>
  </si>
  <si>
    <t>2019 год</t>
  </si>
  <si>
    <t>Доходы - всего</t>
  </si>
  <si>
    <t>темпы роста к предыдущему году, %</t>
  </si>
  <si>
    <t>в том числе:</t>
  </si>
  <si>
    <t>налоговые и неналоговые доходы</t>
  </si>
  <si>
    <t>безвозмездные поступления</t>
  </si>
  <si>
    <t>Расходы - всего</t>
  </si>
  <si>
    <t>Дефицит (-), профицит (+)</t>
  </si>
  <si>
    <t>тыс.рублей</t>
  </si>
  <si>
    <t>тыс. рублей</t>
  </si>
  <si>
    <t>Расчет конс.расходов в ячейке</t>
  </si>
  <si>
    <t>Расчет конс.доходов в ячейке</t>
  </si>
  <si>
    <t xml:space="preserve">Прогноз основных характеристик
консолидированного бюджета Пугачевского района </t>
  </si>
  <si>
    <t>Прогноз основных характеристик
 бюджета Пугачевского муниципального района</t>
  </si>
  <si>
    <t>2017 год (отчет)</t>
  </si>
  <si>
    <t>Прогноз основных характеристик
муниципальных образований Пугачевского муниципального района Саратовской области</t>
  </si>
  <si>
    <t>2018 год (отчет)</t>
  </si>
  <si>
    <t>2022 год</t>
  </si>
  <si>
    <t>на 2022 год и на плановый период 2023 и 2024 годов</t>
  </si>
  <si>
    <t>2020 год (отчет)</t>
  </si>
  <si>
    <t>2023 год</t>
  </si>
  <si>
    <t>2024 год</t>
  </si>
  <si>
    <t>(отчет)</t>
  </si>
  <si>
    <t>2021 год (оценка)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</si>
</sst>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4" fillId="3" borderId="7" xfId="0" applyFont="1" applyFill="1" applyBorder="1" applyAlignment="1">
      <alignment horizontal="center" vertical="center" wrapText="1" readingOrder="1"/>
    </xf>
    <xf numFmtId="0" fontId="3" fillId="2" borderId="0" xfId="0" applyFont="1" applyFill="1" applyAlignment="1">
      <alignment horizontal="right"/>
    </xf>
    <xf numFmtId="0" fontId="5" fillId="2" borderId="0" xfId="0" applyFont="1" applyFill="1"/>
    <xf numFmtId="0" fontId="2" fillId="2" borderId="0" xfId="0" applyFont="1" applyFill="1" applyAlignment="1">
      <alignment vertical="top"/>
    </xf>
    <xf numFmtId="0" fontId="5" fillId="2" borderId="0" xfId="0" applyFont="1" applyFill="1" applyBorder="1" applyAlignment="1">
      <alignment wrapText="1"/>
    </xf>
    <xf numFmtId="0" fontId="6" fillId="2" borderId="0" xfId="0" applyFont="1" applyFill="1"/>
    <xf numFmtId="0" fontId="8" fillId="2" borderId="0" xfId="0" applyFont="1" applyFill="1" applyBorder="1" applyAlignment="1">
      <alignment wrapText="1"/>
    </xf>
    <xf numFmtId="0" fontId="8" fillId="2" borderId="0" xfId="0" applyFont="1" applyFill="1"/>
    <xf numFmtId="164" fontId="8" fillId="2" borderId="0" xfId="0" applyNumberFormat="1" applyFont="1" applyFill="1"/>
    <xf numFmtId="0" fontId="7" fillId="3" borderId="9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left" wrapText="1" indent="1" readingOrder="1"/>
    </xf>
    <xf numFmtId="164" fontId="4" fillId="2" borderId="7" xfId="0" applyNumberFormat="1" applyFont="1" applyFill="1" applyBorder="1" applyAlignment="1">
      <alignment horizontal="center" vertical="center" wrapText="1" readingOrder="1"/>
    </xf>
    <xf numFmtId="0" fontId="9" fillId="2" borderId="7" xfId="0" applyFont="1" applyFill="1" applyBorder="1" applyAlignment="1">
      <alignment horizontal="left" wrapText="1" indent="1" readingOrder="1"/>
    </xf>
    <xf numFmtId="164" fontId="9" fillId="2" borderId="7" xfId="0" applyNumberFormat="1" applyFont="1" applyFill="1" applyBorder="1" applyAlignment="1">
      <alignment horizontal="center" vertical="center" wrapText="1" readingOrder="1"/>
    </xf>
    <xf numFmtId="0" fontId="2" fillId="2" borderId="7" xfId="0" applyFont="1" applyFill="1" applyBorder="1" applyAlignment="1">
      <alignment horizontal="left" wrapText="1" indent="1" readingOrder="1"/>
    </xf>
    <xf numFmtId="164" fontId="2" fillId="2" borderId="7" xfId="0" applyNumberFormat="1" applyFont="1" applyFill="1" applyBorder="1" applyAlignment="1">
      <alignment horizontal="center" vertical="center" wrapText="1" readingOrder="1"/>
    </xf>
    <xf numFmtId="0" fontId="2" fillId="2" borderId="7" xfId="0" applyFont="1" applyFill="1" applyBorder="1" applyAlignment="1">
      <alignment horizontal="left" wrapText="1" indent="4" readingOrder="1"/>
    </xf>
    <xf numFmtId="164" fontId="10" fillId="2" borderId="7" xfId="0" applyNumberFormat="1" applyFont="1" applyFill="1" applyBorder="1" applyAlignment="1">
      <alignment horizontal="center" vertical="center" wrapText="1" readingOrder="1"/>
    </xf>
    <xf numFmtId="0" fontId="7" fillId="3" borderId="6" xfId="0" applyFont="1" applyFill="1" applyBorder="1" applyAlignment="1">
      <alignment horizontal="center" vertical="center" wrapText="1" readingOrder="1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6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0" fontId="7" fillId="3" borderId="2" xfId="0" applyFont="1" applyFill="1" applyBorder="1" applyAlignment="1">
      <alignment horizontal="center" vertical="center" wrapText="1" readingOrder="1"/>
    </xf>
    <xf numFmtId="0" fontId="7" fillId="3" borderId="6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2"/>
  <sheetViews>
    <sheetView tabSelected="1" zoomScaleSheetLayoutView="100" workbookViewId="0">
      <selection activeCell="H7" sqref="H7"/>
    </sheetView>
  </sheetViews>
  <sheetFormatPr defaultColWidth="9.140625" defaultRowHeight="15.75" x14ac:dyDescent="0.25"/>
  <cols>
    <col min="1" max="1" width="35.85546875" style="1" customWidth="1"/>
    <col min="2" max="2" width="12.7109375" style="1" hidden="1" customWidth="1"/>
    <col min="3" max="3" width="12.7109375" style="11" hidden="1" customWidth="1"/>
    <col min="4" max="4" width="13.7109375" style="1" hidden="1" customWidth="1"/>
    <col min="5" max="7" width="12.28515625" style="6" customWidth="1"/>
    <col min="8" max="10" width="12.28515625" style="1" customWidth="1"/>
    <col min="11" max="13" width="9.140625" style="1"/>
    <col min="14" max="14" width="10.140625" style="1" hidden="1" customWidth="1"/>
    <col min="15" max="15" width="11.28515625" style="1" hidden="1" customWidth="1"/>
    <col min="16" max="16" width="12.5703125" style="1" hidden="1" customWidth="1"/>
    <col min="17" max="18" width="0" style="1" hidden="1" customWidth="1"/>
    <col min="19" max="16384" width="9.140625" style="1"/>
  </cols>
  <sheetData>
    <row r="1" spans="1:10" ht="37.15" customHeight="1" thickBot="1" x14ac:dyDescent="0.3">
      <c r="A1" s="25" t="s">
        <v>15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s="7" customFormat="1" ht="18" customHeight="1" thickTop="1" x14ac:dyDescent="0.25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3.5" customHeight="1" x14ac:dyDescent="0.25">
      <c r="A3" s="8"/>
      <c r="B3" s="2"/>
      <c r="C3" s="10"/>
      <c r="D3" s="2"/>
      <c r="E3" s="8"/>
      <c r="F3" s="8"/>
      <c r="G3" s="8"/>
      <c r="H3" s="2"/>
      <c r="I3" s="2"/>
      <c r="J3" s="3" t="s">
        <v>11</v>
      </c>
    </row>
    <row r="4" spans="1:10" ht="15.6" customHeight="1" x14ac:dyDescent="0.25">
      <c r="A4" s="27" t="s">
        <v>0</v>
      </c>
      <c r="B4" s="27" t="s">
        <v>1</v>
      </c>
      <c r="C4" s="32" t="s">
        <v>17</v>
      </c>
      <c r="D4" s="27" t="s">
        <v>19</v>
      </c>
      <c r="E4" s="13" t="s">
        <v>3</v>
      </c>
      <c r="F4" s="32" t="s">
        <v>22</v>
      </c>
      <c r="G4" s="32" t="s">
        <v>26</v>
      </c>
      <c r="H4" s="29" t="s">
        <v>2</v>
      </c>
      <c r="I4" s="30"/>
      <c r="J4" s="31"/>
    </row>
    <row r="5" spans="1:10" x14ac:dyDescent="0.25">
      <c r="A5" s="28"/>
      <c r="B5" s="28"/>
      <c r="C5" s="33"/>
      <c r="D5" s="28"/>
      <c r="E5" s="22" t="s">
        <v>25</v>
      </c>
      <c r="F5" s="33"/>
      <c r="G5" s="33"/>
      <c r="H5" s="4" t="s">
        <v>20</v>
      </c>
      <c r="I5" s="4" t="s">
        <v>23</v>
      </c>
      <c r="J5" s="4" t="s">
        <v>24</v>
      </c>
    </row>
    <row r="6" spans="1:10" s="9" customFormat="1" x14ac:dyDescent="0.25">
      <c r="A6" s="14" t="s">
        <v>4</v>
      </c>
      <c r="B6" s="15">
        <v>865130.1</v>
      </c>
      <c r="C6" s="15">
        <v>989630.4</v>
      </c>
      <c r="D6" s="15">
        <f>D9+D10</f>
        <v>1083682.8999999999</v>
      </c>
      <c r="E6" s="15">
        <f>E9+E10</f>
        <v>1214654.7</v>
      </c>
      <c r="F6" s="15">
        <f t="shared" ref="F6:J6" si="0">F9+F10</f>
        <v>1267353.2000000002</v>
      </c>
      <c r="G6" s="15">
        <f>G9+G10</f>
        <v>1560488.3</v>
      </c>
      <c r="H6" s="15">
        <f t="shared" si="0"/>
        <v>1230241.2</v>
      </c>
      <c r="I6" s="15">
        <f t="shared" si="0"/>
        <v>1123007</v>
      </c>
      <c r="J6" s="15">
        <f t="shared" si="0"/>
        <v>1131148.2000000002</v>
      </c>
    </row>
    <row r="7" spans="1:10" s="9" customFormat="1" ht="31.5" x14ac:dyDescent="0.25">
      <c r="A7" s="16" t="s">
        <v>5</v>
      </c>
      <c r="B7" s="17">
        <v>108.9</v>
      </c>
      <c r="C7" s="17">
        <v>114.4</v>
      </c>
      <c r="D7" s="17">
        <f t="shared" ref="D7:J7" si="1">D6/C6*100</f>
        <v>109.50380061081388</v>
      </c>
      <c r="E7" s="17">
        <f t="shared" si="1"/>
        <v>112.08580480507722</v>
      </c>
      <c r="F7" s="17">
        <f t="shared" si="1"/>
        <v>104.33855811038315</v>
      </c>
      <c r="G7" s="17">
        <f t="shared" si="1"/>
        <v>123.12970843487039</v>
      </c>
      <c r="H7" s="17">
        <f t="shared" si="1"/>
        <v>78.836938412162397</v>
      </c>
      <c r="I7" s="17">
        <f t="shared" si="1"/>
        <v>91.283481645713067</v>
      </c>
      <c r="J7" s="17">
        <f t="shared" si="1"/>
        <v>100.72494650523107</v>
      </c>
    </row>
    <row r="8" spans="1:10" s="9" customFormat="1" x14ac:dyDescent="0.25">
      <c r="A8" s="18" t="s">
        <v>6</v>
      </c>
      <c r="B8" s="19"/>
      <c r="C8" s="19"/>
      <c r="D8" s="19"/>
      <c r="E8" s="19"/>
      <c r="F8" s="19"/>
      <c r="G8" s="19"/>
      <c r="H8" s="19"/>
      <c r="I8" s="19"/>
      <c r="J8" s="19"/>
    </row>
    <row r="9" spans="1:10" s="9" customFormat="1" ht="31.5" x14ac:dyDescent="0.25">
      <c r="A9" s="20" t="s">
        <v>7</v>
      </c>
      <c r="B9" s="19">
        <v>267115.90000000002</v>
      </c>
      <c r="C9" s="19">
        <v>269381.5</v>
      </c>
      <c r="D9" s="19">
        <v>288741</v>
      </c>
      <c r="E9" s="19">
        <v>326900.8</v>
      </c>
      <c r="F9" s="19">
        <v>323323.40000000002</v>
      </c>
      <c r="G9" s="19">
        <v>400973.8</v>
      </c>
      <c r="H9" s="19">
        <v>409140</v>
      </c>
      <c r="I9" s="19">
        <v>412210.7</v>
      </c>
      <c r="J9" s="19">
        <v>431325.9</v>
      </c>
    </row>
    <row r="10" spans="1:10" s="9" customFormat="1" x14ac:dyDescent="0.25">
      <c r="A10" s="20" t="s">
        <v>8</v>
      </c>
      <c r="B10" s="19">
        <v>598014.19999999995</v>
      </c>
      <c r="C10" s="19">
        <v>720249</v>
      </c>
      <c r="D10" s="19">
        <v>794941.9</v>
      </c>
      <c r="E10" s="19">
        <v>887753.9</v>
      </c>
      <c r="F10" s="19">
        <v>944029.8</v>
      </c>
      <c r="G10" s="19">
        <v>1159514.5</v>
      </c>
      <c r="H10" s="19">
        <v>821101.2</v>
      </c>
      <c r="I10" s="19">
        <v>710796.3</v>
      </c>
      <c r="J10" s="19">
        <v>699822.3</v>
      </c>
    </row>
    <row r="11" spans="1:10" s="6" customFormat="1" x14ac:dyDescent="0.25">
      <c r="A11" s="14" t="s">
        <v>9</v>
      </c>
      <c r="B11" s="15">
        <v>887813.3</v>
      </c>
      <c r="C11" s="15">
        <v>979096.7</v>
      </c>
      <c r="D11" s="15">
        <v>1081475</v>
      </c>
      <c r="E11" s="15">
        <v>1189766.2</v>
      </c>
      <c r="F11" s="15">
        <v>1259141.5</v>
      </c>
      <c r="G11" s="15">
        <v>1571856.9</v>
      </c>
      <c r="H11" s="15">
        <v>1233241.7</v>
      </c>
      <c r="I11" s="15">
        <v>1108007</v>
      </c>
      <c r="J11" s="15">
        <v>1116148.2</v>
      </c>
    </row>
    <row r="12" spans="1:10" s="6" customFormat="1" ht="31.5" x14ac:dyDescent="0.25">
      <c r="A12" s="16" t="s">
        <v>5</v>
      </c>
      <c r="B12" s="17">
        <f>B11/818444.3*100</f>
        <v>108.47571423003373</v>
      </c>
      <c r="C12" s="17">
        <f>C11/B11*100</f>
        <v>110.28182389247829</v>
      </c>
      <c r="D12" s="17">
        <f>D11/C11*100</f>
        <v>110.4564033358503</v>
      </c>
      <c r="E12" s="17">
        <f t="shared" ref="E12:J12" si="2">E11/D11*100</f>
        <v>110.01328740840054</v>
      </c>
      <c r="F12" s="17">
        <f t="shared" ref="F12" si="3">F11/E11*100</f>
        <v>105.83100276340008</v>
      </c>
      <c r="G12" s="17">
        <f t="shared" ref="G12" si="4">G11/F11*100</f>
        <v>124.83560425893356</v>
      </c>
      <c r="H12" s="17">
        <f>H11/E11*100</f>
        <v>103.65412128870362</v>
      </c>
      <c r="I12" s="17">
        <f t="shared" si="2"/>
        <v>89.845080652073321</v>
      </c>
      <c r="J12" s="17">
        <f t="shared" si="2"/>
        <v>100.7347607009703</v>
      </c>
    </row>
    <row r="13" spans="1:10" s="6" customFormat="1" x14ac:dyDescent="0.25">
      <c r="A13" s="14" t="s">
        <v>10</v>
      </c>
      <c r="B13" s="15">
        <f t="shared" ref="B13:J13" si="5">B6-B11</f>
        <v>-22683.20000000007</v>
      </c>
      <c r="C13" s="15">
        <f t="shared" si="5"/>
        <v>10533.70000000007</v>
      </c>
      <c r="D13" s="15">
        <f t="shared" si="5"/>
        <v>2207.8999999999069</v>
      </c>
      <c r="E13" s="15">
        <f t="shared" si="5"/>
        <v>24888.5</v>
      </c>
      <c r="F13" s="15">
        <f t="shared" ref="F13:G13" si="6">F6-F11</f>
        <v>8211.7000000001863</v>
      </c>
      <c r="G13" s="15">
        <f t="shared" si="6"/>
        <v>-11368.59999999986</v>
      </c>
      <c r="H13" s="15">
        <f t="shared" si="5"/>
        <v>-3000.5</v>
      </c>
      <c r="I13" s="15">
        <f t="shared" si="5"/>
        <v>15000</v>
      </c>
      <c r="J13" s="15">
        <f t="shared" si="5"/>
        <v>15000.000000000233</v>
      </c>
    </row>
    <row r="15" spans="1:10" ht="40.9" customHeight="1" thickBot="1" x14ac:dyDescent="0.3">
      <c r="A15" s="25" t="s">
        <v>16</v>
      </c>
      <c r="B15" s="25"/>
      <c r="C15" s="25"/>
      <c r="D15" s="25"/>
      <c r="E15" s="25"/>
      <c r="F15" s="25"/>
      <c r="G15" s="25"/>
      <c r="H15" s="25"/>
      <c r="I15" s="25"/>
      <c r="J15" s="25"/>
    </row>
    <row r="16" spans="1:10" s="7" customFormat="1" ht="16.149999999999999" customHeight="1" thickTop="1" x14ac:dyDescent="0.25">
      <c r="A16" s="26" t="s">
        <v>21</v>
      </c>
      <c r="B16" s="26"/>
      <c r="C16" s="26"/>
      <c r="D16" s="26"/>
      <c r="E16" s="26"/>
      <c r="F16" s="26"/>
      <c r="G16" s="26"/>
      <c r="H16" s="26"/>
      <c r="I16" s="26"/>
      <c r="J16" s="26"/>
    </row>
    <row r="17" spans="1:17" ht="19.149999999999999" customHeight="1" x14ac:dyDescent="0.25">
      <c r="A17" s="2"/>
      <c r="B17" s="2"/>
      <c r="C17" s="10"/>
      <c r="D17" s="2"/>
      <c r="E17" s="8"/>
      <c r="F17" s="8"/>
      <c r="G17" s="8"/>
      <c r="H17" s="2"/>
      <c r="I17" s="2"/>
      <c r="J17" s="5" t="s">
        <v>11</v>
      </c>
    </row>
    <row r="18" spans="1:17" ht="15.6" customHeight="1" x14ac:dyDescent="0.25">
      <c r="A18" s="27" t="s">
        <v>0</v>
      </c>
      <c r="B18" s="27" t="s">
        <v>1</v>
      </c>
      <c r="C18" s="32" t="s">
        <v>17</v>
      </c>
      <c r="D18" s="27" t="s">
        <v>19</v>
      </c>
      <c r="E18" s="13" t="s">
        <v>3</v>
      </c>
      <c r="F18" s="32" t="s">
        <v>22</v>
      </c>
      <c r="G18" s="32" t="s">
        <v>26</v>
      </c>
      <c r="H18" s="29" t="s">
        <v>2</v>
      </c>
      <c r="I18" s="30"/>
      <c r="J18" s="31"/>
    </row>
    <row r="19" spans="1:17" x14ac:dyDescent="0.25">
      <c r="A19" s="28"/>
      <c r="B19" s="28"/>
      <c r="C19" s="33"/>
      <c r="D19" s="28"/>
      <c r="E19" s="22" t="s">
        <v>25</v>
      </c>
      <c r="F19" s="33"/>
      <c r="G19" s="33"/>
      <c r="H19" s="4" t="s">
        <v>20</v>
      </c>
      <c r="I19" s="4" t="s">
        <v>23</v>
      </c>
      <c r="J19" s="4" t="s">
        <v>24</v>
      </c>
    </row>
    <row r="20" spans="1:17" s="9" customFormat="1" x14ac:dyDescent="0.25">
      <c r="A20" s="14" t="s">
        <v>4</v>
      </c>
      <c r="B20" s="15">
        <f>B23+B24</f>
        <v>810327.89999999991</v>
      </c>
      <c r="C20" s="15">
        <f>C23+C24</f>
        <v>871418</v>
      </c>
      <c r="D20" s="15">
        <f>D23+D24</f>
        <v>956496.7</v>
      </c>
      <c r="E20" s="15">
        <f>E23+E24</f>
        <v>1067637.2</v>
      </c>
      <c r="F20" s="15">
        <f t="shared" ref="F20:J20" si="7">F23+F24</f>
        <v>1046048.8999999999</v>
      </c>
      <c r="G20" s="15">
        <f t="shared" si="7"/>
        <v>1208974.7</v>
      </c>
      <c r="H20" s="15">
        <f t="shared" si="7"/>
        <v>1032075.5</v>
      </c>
      <c r="I20" s="15">
        <f t="shared" si="7"/>
        <v>970323.9</v>
      </c>
      <c r="J20" s="15">
        <f t="shared" si="7"/>
        <v>972764.5</v>
      </c>
    </row>
    <row r="21" spans="1:17" s="9" customFormat="1" ht="31.5" x14ac:dyDescent="0.25">
      <c r="A21" s="16" t="s">
        <v>5</v>
      </c>
      <c r="B21" s="21">
        <v>109.1</v>
      </c>
      <c r="C21" s="21">
        <v>107.5</v>
      </c>
      <c r="D21" s="21">
        <f t="shared" ref="D21:J21" si="8">D20/C20*100</f>
        <v>109.76324794759805</v>
      </c>
      <c r="E21" s="21">
        <f t="shared" si="8"/>
        <v>111.61953825873105</v>
      </c>
      <c r="F21" s="21">
        <f t="shared" si="8"/>
        <v>97.97793669984523</v>
      </c>
      <c r="G21" s="21">
        <f t="shared" si="8"/>
        <v>115.5753521656588</v>
      </c>
      <c r="H21" s="21">
        <f t="shared" si="8"/>
        <v>85.367832759444852</v>
      </c>
      <c r="I21" s="21">
        <f t="shared" si="8"/>
        <v>94.016755557127368</v>
      </c>
      <c r="J21" s="21">
        <f t="shared" si="8"/>
        <v>100.25152425906442</v>
      </c>
    </row>
    <row r="22" spans="1:17" s="9" customFormat="1" x14ac:dyDescent="0.25">
      <c r="A22" s="18" t="s">
        <v>6</v>
      </c>
      <c r="B22" s="19"/>
      <c r="C22" s="19"/>
      <c r="D22" s="19"/>
      <c r="E22" s="19"/>
      <c r="F22" s="19"/>
      <c r="G22" s="19"/>
      <c r="H22" s="19"/>
      <c r="I22" s="19"/>
      <c r="J22" s="19"/>
      <c r="P22" s="9">
        <f>851493.1-850352</f>
        <v>1141.0999999999767</v>
      </c>
    </row>
    <row r="23" spans="1:17" s="9" customFormat="1" ht="31.5" x14ac:dyDescent="0.25">
      <c r="A23" s="20" t="s">
        <v>7</v>
      </c>
      <c r="B23" s="19">
        <v>182226.3</v>
      </c>
      <c r="C23" s="19">
        <v>176183.2</v>
      </c>
      <c r="D23" s="19">
        <v>193210.1</v>
      </c>
      <c r="E23" s="19">
        <v>214900.1</v>
      </c>
      <c r="F23" s="19">
        <v>216425.2</v>
      </c>
      <c r="G23" s="19">
        <v>287207.2</v>
      </c>
      <c r="H23" s="19">
        <v>258574.7</v>
      </c>
      <c r="I23" s="19">
        <v>261211.4</v>
      </c>
      <c r="J23" s="19">
        <v>274683</v>
      </c>
    </row>
    <row r="24" spans="1:17" s="9" customFormat="1" x14ac:dyDescent="0.25">
      <c r="A24" s="20" t="s">
        <v>8</v>
      </c>
      <c r="B24" s="19">
        <v>628101.6</v>
      </c>
      <c r="C24" s="19">
        <v>695234.8</v>
      </c>
      <c r="D24" s="19">
        <v>763286.6</v>
      </c>
      <c r="E24" s="19">
        <v>852737.1</v>
      </c>
      <c r="F24" s="19">
        <v>829623.7</v>
      </c>
      <c r="G24" s="19">
        <v>921767.5</v>
      </c>
      <c r="H24" s="19">
        <v>773500.8</v>
      </c>
      <c r="I24" s="19">
        <v>709112.5</v>
      </c>
      <c r="J24" s="19">
        <v>698081.5</v>
      </c>
    </row>
    <row r="25" spans="1:17" s="6" customFormat="1" x14ac:dyDescent="0.25">
      <c r="A25" s="14" t="s">
        <v>9</v>
      </c>
      <c r="B25" s="15">
        <v>831445.7</v>
      </c>
      <c r="C25" s="15">
        <v>872640.9</v>
      </c>
      <c r="D25" s="15">
        <v>956212.5</v>
      </c>
      <c r="E25" s="15">
        <v>1047465.7</v>
      </c>
      <c r="F25" s="15">
        <v>1036693.4</v>
      </c>
      <c r="G25" s="15">
        <v>1192731.6000000001</v>
      </c>
      <c r="H25" s="15">
        <v>1035226</v>
      </c>
      <c r="I25" s="15">
        <v>955323.9</v>
      </c>
      <c r="J25" s="15">
        <v>957764.5</v>
      </c>
    </row>
    <row r="26" spans="1:17" s="6" customFormat="1" ht="31.5" x14ac:dyDescent="0.25">
      <c r="A26" s="16" t="s">
        <v>5</v>
      </c>
      <c r="B26" s="17">
        <f>B25/777568.4*100</f>
        <v>106.92894670102334</v>
      </c>
      <c r="C26" s="17">
        <f>C25/B25*100</f>
        <v>104.95464706835335</v>
      </c>
      <c r="D26" s="17">
        <f t="shared" ref="D26:J26" si="9">D25/C25*100</f>
        <v>109.5768603098938</v>
      </c>
      <c r="E26" s="17">
        <f t="shared" si="9"/>
        <v>109.54319254349842</v>
      </c>
      <c r="F26" s="17">
        <f t="shared" ref="F26" si="10">F25/E25*100</f>
        <v>98.97158446333853</v>
      </c>
      <c r="G26" s="17">
        <f t="shared" ref="G26" si="11">G25/F25*100</f>
        <v>115.05152825319425</v>
      </c>
      <c r="H26" s="17">
        <f>H25/E25*100</f>
        <v>98.831493957272315</v>
      </c>
      <c r="I26" s="17">
        <f t="shared" si="9"/>
        <v>92.281675692071104</v>
      </c>
      <c r="J26" s="17">
        <f t="shared" si="9"/>
        <v>100.25547356242213</v>
      </c>
    </row>
    <row r="27" spans="1:17" s="6" customFormat="1" x14ac:dyDescent="0.25">
      <c r="A27" s="14" t="s">
        <v>10</v>
      </c>
      <c r="B27" s="15">
        <f t="shared" ref="B27:C27" si="12">B20-B25</f>
        <v>-21117.800000000047</v>
      </c>
      <c r="C27" s="15">
        <f t="shared" si="12"/>
        <v>-1222.9000000000233</v>
      </c>
      <c r="D27" s="15">
        <f t="shared" ref="D27:J27" si="13">D20-D25</f>
        <v>284.19999999995343</v>
      </c>
      <c r="E27" s="15">
        <f t="shared" si="13"/>
        <v>20171.5</v>
      </c>
      <c r="F27" s="15">
        <f t="shared" ref="F27:G27" si="14">F20-F25</f>
        <v>9355.4999999998836</v>
      </c>
      <c r="G27" s="15">
        <f t="shared" si="14"/>
        <v>16243.09999999986</v>
      </c>
      <c r="H27" s="15">
        <f t="shared" si="13"/>
        <v>-3150.5</v>
      </c>
      <c r="I27" s="15">
        <f t="shared" si="13"/>
        <v>15000</v>
      </c>
      <c r="J27" s="15">
        <f t="shared" si="13"/>
        <v>15000</v>
      </c>
    </row>
    <row r="29" spans="1:17" ht="37.15" customHeight="1" thickBot="1" x14ac:dyDescent="0.3">
      <c r="A29" s="25" t="s">
        <v>18</v>
      </c>
      <c r="B29" s="25"/>
      <c r="C29" s="25"/>
      <c r="D29" s="25"/>
      <c r="E29" s="25"/>
      <c r="F29" s="25"/>
      <c r="G29" s="25"/>
      <c r="H29" s="25"/>
      <c r="I29" s="25"/>
      <c r="J29" s="25"/>
    </row>
    <row r="30" spans="1:17" s="7" customFormat="1" ht="19.149999999999999" customHeight="1" thickTop="1" x14ac:dyDescent="0.25">
      <c r="A30" s="26" t="s">
        <v>21</v>
      </c>
      <c r="B30" s="26"/>
      <c r="C30" s="26"/>
      <c r="D30" s="26"/>
      <c r="E30" s="26"/>
      <c r="F30" s="26"/>
      <c r="G30" s="26"/>
      <c r="H30" s="26"/>
      <c r="I30" s="26"/>
      <c r="J30" s="26"/>
    </row>
    <row r="31" spans="1:17" x14ac:dyDescent="0.25">
      <c r="A31" s="2"/>
      <c r="B31" s="2"/>
      <c r="C31" s="10"/>
      <c r="D31" s="2"/>
      <c r="E31" s="8"/>
      <c r="F31" s="8"/>
      <c r="G31" s="8"/>
      <c r="H31" s="2"/>
      <c r="I31" s="2"/>
      <c r="J31" s="5" t="s">
        <v>12</v>
      </c>
    </row>
    <row r="32" spans="1:17" ht="15.6" customHeight="1" x14ac:dyDescent="0.25">
      <c r="A32" s="27" t="s">
        <v>0</v>
      </c>
      <c r="B32" s="27" t="s">
        <v>1</v>
      </c>
      <c r="C32" s="32" t="s">
        <v>17</v>
      </c>
      <c r="D32" s="27" t="s">
        <v>19</v>
      </c>
      <c r="E32" s="13" t="s">
        <v>3</v>
      </c>
      <c r="F32" s="32" t="s">
        <v>22</v>
      </c>
      <c r="G32" s="32" t="s">
        <v>26</v>
      </c>
      <c r="H32" s="29" t="s">
        <v>2</v>
      </c>
      <c r="I32" s="30"/>
      <c r="J32" s="31"/>
      <c r="N32" s="23" t="s">
        <v>14</v>
      </c>
      <c r="O32" s="23"/>
      <c r="P32" s="23"/>
      <c r="Q32" s="23"/>
    </row>
    <row r="33" spans="1:17" x14ac:dyDescent="0.25">
      <c r="A33" s="28"/>
      <c r="B33" s="28"/>
      <c r="C33" s="33"/>
      <c r="D33" s="28"/>
      <c r="E33" s="22" t="s">
        <v>25</v>
      </c>
      <c r="F33" s="33"/>
      <c r="G33" s="33"/>
      <c r="H33" s="4" t="s">
        <v>20</v>
      </c>
      <c r="I33" s="4" t="s">
        <v>23</v>
      </c>
      <c r="J33" s="4" t="s">
        <v>24</v>
      </c>
      <c r="N33" s="1">
        <v>2018</v>
      </c>
      <c r="O33" s="1">
        <v>2019</v>
      </c>
      <c r="P33" s="1">
        <v>2020</v>
      </c>
    </row>
    <row r="34" spans="1:17" s="11" customFormat="1" x14ac:dyDescent="0.25">
      <c r="A34" s="14" t="s">
        <v>4</v>
      </c>
      <c r="B34" s="15">
        <f>B37+B38</f>
        <v>128845</v>
      </c>
      <c r="C34" s="15">
        <f>C37+C38</f>
        <v>125631.5</v>
      </c>
      <c r="D34" s="15">
        <f>D37+D38</f>
        <v>136862.70000000001</v>
      </c>
      <c r="E34" s="15">
        <f>E37+E38</f>
        <v>163062</v>
      </c>
      <c r="F34" s="15">
        <f t="shared" ref="F34:J34" si="15">F37+F38</f>
        <v>234444.3</v>
      </c>
      <c r="G34" s="15">
        <f t="shared" si="15"/>
        <v>367548.4</v>
      </c>
      <c r="H34" s="15">
        <f t="shared" si="15"/>
        <v>201260.2</v>
      </c>
      <c r="I34" s="15">
        <f t="shared" si="15"/>
        <v>155908.09999999998</v>
      </c>
      <c r="J34" s="15">
        <f t="shared" si="15"/>
        <v>161733</v>
      </c>
      <c r="N34" s="12">
        <f>H20+H34-2652.9-23.7</f>
        <v>1230659.1000000001</v>
      </c>
      <c r="O34" s="12">
        <f>I20+I34-2759.7-0.6</f>
        <v>1123471.7</v>
      </c>
      <c r="P34" s="12">
        <f>J20+J34-2855.2</f>
        <v>1131642.3</v>
      </c>
    </row>
    <row r="35" spans="1:17" s="11" customFormat="1" ht="31.5" x14ac:dyDescent="0.25">
      <c r="A35" s="16" t="s">
        <v>5</v>
      </c>
      <c r="B35" s="17">
        <v>127</v>
      </c>
      <c r="C35" s="17">
        <v>97.5</v>
      </c>
      <c r="D35" s="17">
        <f t="shared" ref="D35:J35" si="16">D34/C34*100</f>
        <v>108.93979614985096</v>
      </c>
      <c r="E35" s="17">
        <f t="shared" si="16"/>
        <v>119.14276132211332</v>
      </c>
      <c r="F35" s="17">
        <f t="shared" si="16"/>
        <v>143.77617102697133</v>
      </c>
      <c r="G35" s="17">
        <f t="shared" si="16"/>
        <v>156.77429564293098</v>
      </c>
      <c r="H35" s="17">
        <f t="shared" si="16"/>
        <v>54.757468676234197</v>
      </c>
      <c r="I35" s="17">
        <f t="shared" si="16"/>
        <v>77.465937130142947</v>
      </c>
      <c r="J35" s="17">
        <f t="shared" si="16"/>
        <v>103.73611120910333</v>
      </c>
    </row>
    <row r="36" spans="1:17" s="11" customFormat="1" x14ac:dyDescent="0.25">
      <c r="A36" s="18" t="s">
        <v>6</v>
      </c>
      <c r="B36" s="19"/>
      <c r="C36" s="19"/>
      <c r="D36" s="19"/>
      <c r="E36" s="19"/>
      <c r="F36" s="19"/>
      <c r="G36" s="19"/>
      <c r="H36" s="19"/>
      <c r="I36" s="19"/>
      <c r="J36" s="19"/>
      <c r="N36" s="24" t="s">
        <v>13</v>
      </c>
      <c r="O36" s="24"/>
      <c r="P36" s="24"/>
      <c r="Q36" s="24"/>
    </row>
    <row r="37" spans="1:17" s="11" customFormat="1" ht="31.5" x14ac:dyDescent="0.25">
      <c r="A37" s="20" t="s">
        <v>7</v>
      </c>
      <c r="B37" s="19">
        <v>84978</v>
      </c>
      <c r="C37" s="19">
        <v>93289.5</v>
      </c>
      <c r="D37" s="19">
        <v>95554.5</v>
      </c>
      <c r="E37" s="19">
        <v>112001.4</v>
      </c>
      <c r="F37" s="19">
        <v>106898.2</v>
      </c>
      <c r="G37" s="19">
        <v>113766.9</v>
      </c>
      <c r="H37" s="19">
        <v>150565.4</v>
      </c>
      <c r="I37" s="19">
        <v>150999.29999999999</v>
      </c>
      <c r="J37" s="19">
        <v>156642.9</v>
      </c>
      <c r="N37" s="11">
        <v>2018</v>
      </c>
      <c r="O37" s="11">
        <v>2019</v>
      </c>
      <c r="P37" s="11">
        <v>2020</v>
      </c>
    </row>
    <row r="38" spans="1:17" s="11" customFormat="1" x14ac:dyDescent="0.25">
      <c r="A38" s="20" t="s">
        <v>8</v>
      </c>
      <c r="B38" s="19">
        <v>43867</v>
      </c>
      <c r="C38" s="19">
        <v>32342</v>
      </c>
      <c r="D38" s="19">
        <v>41308.199999999997</v>
      </c>
      <c r="E38" s="19">
        <v>51060.6</v>
      </c>
      <c r="F38" s="19">
        <v>127546.1</v>
      </c>
      <c r="G38" s="19">
        <v>253781.5</v>
      </c>
      <c r="H38" s="19">
        <v>50694.8</v>
      </c>
      <c r="I38" s="19">
        <v>4908.8</v>
      </c>
      <c r="J38" s="19">
        <v>5090.1000000000004</v>
      </c>
      <c r="N38" s="11">
        <f>764306.7+84262.9-2652.9-23.7</f>
        <v>845893</v>
      </c>
      <c r="O38" s="11">
        <f>664877.6+86821-2759.7-0.6</f>
        <v>748938.3</v>
      </c>
      <c r="P38" s="11">
        <f>744982.4+89780.4-2855.2</f>
        <v>831907.60000000009</v>
      </c>
    </row>
    <row r="39" spans="1:17" s="6" customFormat="1" x14ac:dyDescent="0.25">
      <c r="A39" s="14" t="s">
        <v>9</v>
      </c>
      <c r="B39" s="15">
        <v>130410.3</v>
      </c>
      <c r="C39" s="15">
        <v>113874.9</v>
      </c>
      <c r="D39" s="15">
        <v>134939</v>
      </c>
      <c r="E39" s="15">
        <v>158345</v>
      </c>
      <c r="F39" s="15">
        <v>235588.1</v>
      </c>
      <c r="G39" s="15">
        <v>395160.1</v>
      </c>
      <c r="H39" s="15">
        <v>201110.2</v>
      </c>
      <c r="I39" s="15">
        <v>155908.1</v>
      </c>
      <c r="J39" s="15">
        <v>161733</v>
      </c>
    </row>
    <row r="40" spans="1:17" s="6" customFormat="1" ht="31.5" x14ac:dyDescent="0.25">
      <c r="A40" s="16" t="s">
        <v>5</v>
      </c>
      <c r="B40" s="17">
        <f>B39/90491.7*100</f>
        <v>144.11299599852805</v>
      </c>
      <c r="C40" s="17">
        <f>C39/B39*100</f>
        <v>87.320480054106156</v>
      </c>
      <c r="D40" s="17">
        <f t="shared" ref="D40:J40" si="17">D39/C39*100</f>
        <v>118.49757936121131</v>
      </c>
      <c r="E40" s="17">
        <f t="shared" si="17"/>
        <v>117.34561542622963</v>
      </c>
      <c r="F40" s="17">
        <f t="shared" ref="F40" si="18">F39/E39*100</f>
        <v>148.78152136158388</v>
      </c>
      <c r="G40" s="17">
        <f t="shared" ref="G40" si="19">G39/F39*100</f>
        <v>167.73347210661319</v>
      </c>
      <c r="H40" s="17">
        <f>H39/E39*100</f>
        <v>127.00760996558149</v>
      </c>
      <c r="I40" s="17">
        <f t="shared" si="17"/>
        <v>77.523715853298341</v>
      </c>
      <c r="J40" s="17">
        <f t="shared" si="17"/>
        <v>103.73611120910331</v>
      </c>
    </row>
    <row r="41" spans="1:17" s="6" customFormat="1" x14ac:dyDescent="0.25">
      <c r="A41" s="14" t="s">
        <v>10</v>
      </c>
      <c r="B41" s="15">
        <f t="shared" ref="B41:C41" si="20">B34-B39</f>
        <v>-1565.3000000000029</v>
      </c>
      <c r="C41" s="15">
        <f t="shared" si="20"/>
        <v>11756.600000000006</v>
      </c>
      <c r="D41" s="15">
        <f t="shared" ref="D41:J41" si="21">D34-D39</f>
        <v>1923.7000000000116</v>
      </c>
      <c r="E41" s="15">
        <f t="shared" si="21"/>
        <v>4717</v>
      </c>
      <c r="F41" s="15">
        <f t="shared" ref="F41:G41" si="22">F34-F39</f>
        <v>-1143.8000000000175</v>
      </c>
      <c r="G41" s="15">
        <f t="shared" si="22"/>
        <v>-27611.699999999953</v>
      </c>
      <c r="H41" s="15">
        <f t="shared" si="21"/>
        <v>150</v>
      </c>
      <c r="I41" s="15">
        <f t="shared" si="21"/>
        <v>0</v>
      </c>
      <c r="J41" s="15">
        <f t="shared" si="21"/>
        <v>0</v>
      </c>
    </row>
    <row r="42" spans="1:17" x14ac:dyDescent="0.25">
      <c r="G42" s="1"/>
    </row>
  </sheetData>
  <mergeCells count="29">
    <mergeCell ref="A15:J15"/>
    <mergeCell ref="A18:A19"/>
    <mergeCell ref="B18:B19"/>
    <mergeCell ref="D18:D19"/>
    <mergeCell ref="H18:J18"/>
    <mergeCell ref="A16:J16"/>
    <mergeCell ref="C18:C19"/>
    <mergeCell ref="F18:F19"/>
    <mergeCell ref="G18:G19"/>
    <mergeCell ref="A1:J1"/>
    <mergeCell ref="A4:A5"/>
    <mergeCell ref="B4:B5"/>
    <mergeCell ref="D4:D5"/>
    <mergeCell ref="H4:J4"/>
    <mergeCell ref="A2:J2"/>
    <mergeCell ref="C4:C5"/>
    <mergeCell ref="F4:F5"/>
    <mergeCell ref="G4:G5"/>
    <mergeCell ref="N32:Q32"/>
    <mergeCell ref="N36:Q36"/>
    <mergeCell ref="A29:J29"/>
    <mergeCell ref="A30:J30"/>
    <mergeCell ref="A32:A33"/>
    <mergeCell ref="B32:B33"/>
    <mergeCell ref="D32:D33"/>
    <mergeCell ref="H32:J32"/>
    <mergeCell ref="C32:C33"/>
    <mergeCell ref="F32:F33"/>
    <mergeCell ref="G32:G33"/>
  </mergeCells>
  <pageMargins left="0.73" right="0.25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Анна Юрьевна</dc:creator>
  <cp:lastModifiedBy>Admin</cp:lastModifiedBy>
  <cp:lastPrinted>2021-11-15T06:33:54Z</cp:lastPrinted>
  <dcterms:created xsi:type="dcterms:W3CDTF">2017-10-10T12:47:12Z</dcterms:created>
  <dcterms:modified xsi:type="dcterms:W3CDTF">2021-11-24T11:17:49Z</dcterms:modified>
</cp:coreProperties>
</file>